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0" windowWidth="28800" windowHeight="11835"/>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113" i="18" l="1"/>
  <c r="H113" i="18"/>
  <c r="I130" i="18"/>
  <c r="H130" i="18"/>
  <c r="P48" i="22" l="1"/>
  <c r="L54" i="22"/>
  <c r="I54" i="22"/>
  <c r="S53" i="22"/>
  <c r="I104" i="19"/>
  <c r="H104" i="19"/>
  <c r="I69" i="19" l="1"/>
  <c r="I78" i="18" l="1"/>
  <c r="H78" i="18"/>
  <c r="U49" i="22" l="1"/>
  <c r="W49" i="22" s="1"/>
  <c r="U56" i="22"/>
  <c r="W56" i="22" s="1"/>
  <c r="U54" i="22"/>
  <c r="W54" i="22" s="1"/>
  <c r="U53" i="22"/>
  <c r="W53" i="22" s="1"/>
  <c r="U52" i="22"/>
  <c r="W52" i="22" s="1"/>
  <c r="U51" i="22"/>
  <c r="W51" i="22" s="1"/>
  <c r="U50" i="22"/>
  <c r="W50" i="22" s="1"/>
  <c r="U48" i="22"/>
  <c r="W48" i="22" s="1"/>
  <c r="U47" i="22"/>
  <c r="W47" i="22" s="1"/>
  <c r="U46" i="22"/>
  <c r="W46" i="22" s="1"/>
  <c r="U45" i="22"/>
  <c r="W45" i="22" s="1"/>
  <c r="U44" i="22"/>
  <c r="W44" i="22" s="1"/>
  <c r="U43" i="22"/>
  <c r="W43" i="22" s="1"/>
  <c r="U42" i="22"/>
  <c r="W42" i="22" s="1"/>
  <c r="U41" i="22"/>
  <c r="W41" i="22" s="1"/>
  <c r="U40" i="22"/>
  <c r="W40" i="22" s="1"/>
  <c r="U39" i="22"/>
  <c r="U37" i="22"/>
  <c r="W37" i="22" s="1"/>
  <c r="U36" i="22"/>
  <c r="U12" i="22"/>
  <c r="W12" i="22" s="1"/>
  <c r="U13" i="22"/>
  <c r="W13" i="22" s="1"/>
  <c r="U14" i="22"/>
  <c r="W14" i="22" s="1"/>
  <c r="U15" i="22"/>
  <c r="W15" i="22" s="1"/>
  <c r="U16" i="22"/>
  <c r="W16" i="22" s="1"/>
  <c r="U17" i="22"/>
  <c r="W17" i="22" s="1"/>
  <c r="U18" i="22"/>
  <c r="W18" i="22" s="1"/>
  <c r="U19" i="22"/>
  <c r="W19" i="22" s="1"/>
  <c r="U20" i="22"/>
  <c r="W20" i="22" s="1"/>
  <c r="U21" i="22"/>
  <c r="W21" i="22" s="1"/>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K59" i="22"/>
  <c r="L59" i="22"/>
  <c r="L60" i="22" s="1"/>
  <c r="M59" i="22"/>
  <c r="M60" i="22" s="1"/>
  <c r="N59" i="22"/>
  <c r="N60" i="22" s="1"/>
  <c r="O59" i="22"/>
  <c r="O60" i="22" s="1"/>
  <c r="P59" i="22"/>
  <c r="P60" i="22" s="1"/>
  <c r="Q59" i="22"/>
  <c r="Q60" i="22" s="1"/>
  <c r="R59" i="22"/>
  <c r="R60" i="22" s="1"/>
  <c r="S59" i="22"/>
  <c r="S60" i="22" s="1"/>
  <c r="T59" i="22"/>
  <c r="T60" i="22" s="1"/>
  <c r="V59" i="22"/>
  <c r="V60" i="22" s="1"/>
  <c r="J60" i="22"/>
  <c r="K60" i="22"/>
  <c r="I61" i="22"/>
  <c r="J61" i="22"/>
  <c r="K61" i="22"/>
  <c r="L61" i="22"/>
  <c r="M61" i="22"/>
  <c r="N61" i="22"/>
  <c r="O61" i="22"/>
  <c r="P61" i="22"/>
  <c r="Q61" i="22"/>
  <c r="R61" i="22"/>
  <c r="S61" i="22"/>
  <c r="V61" i="22"/>
  <c r="H61" i="22"/>
  <c r="H59" i="22"/>
  <c r="H60" i="22" s="1"/>
  <c r="V38" i="22"/>
  <c r="V57" i="22" s="1"/>
  <c r="W33" i="22" l="1"/>
  <c r="U33" i="22"/>
  <c r="W31" i="22"/>
  <c r="W32" i="22" s="1"/>
  <c r="U31" i="22"/>
  <c r="U32" i="22" s="1"/>
  <c r="W59" i="22"/>
  <c r="W39" i="22"/>
  <c r="U59" i="22"/>
  <c r="U60" i="22" s="1"/>
  <c r="W36" i="22"/>
  <c r="I10" i="22"/>
  <c r="I29" i="22" s="1"/>
  <c r="I35" i="22" s="1"/>
  <c r="I38" i="22" s="1"/>
  <c r="I57" i="22" s="1"/>
  <c r="J10" i="22"/>
  <c r="J29" i="22" s="1"/>
  <c r="J35" i="22" s="1"/>
  <c r="J38" i="22" s="1"/>
  <c r="J57" i="22" s="1"/>
  <c r="K10" i="22"/>
  <c r="K29" i="22" s="1"/>
  <c r="K35" i="22" s="1"/>
  <c r="K38" i="22" s="1"/>
  <c r="K57" i="22" s="1"/>
  <c r="L10" i="22"/>
  <c r="L29" i="22" s="1"/>
  <c r="L35" i="22" s="1"/>
  <c r="L38" i="22" s="1"/>
  <c r="L57" i="22" s="1"/>
  <c r="M10" i="22"/>
  <c r="M29" i="22" s="1"/>
  <c r="M35" i="22" s="1"/>
  <c r="M38" i="22" s="1"/>
  <c r="M57" i="22" s="1"/>
  <c r="N10" i="22"/>
  <c r="N29" i="22" s="1"/>
  <c r="N35" i="22" s="1"/>
  <c r="N38" i="22" s="1"/>
  <c r="N57" i="22" s="1"/>
  <c r="O10" i="22"/>
  <c r="O29" i="22" s="1"/>
  <c r="O35" i="22" s="1"/>
  <c r="O38" i="22" s="1"/>
  <c r="O57" i="22" s="1"/>
  <c r="P10" i="22"/>
  <c r="P29" i="22" s="1"/>
  <c r="P35" i="22" s="1"/>
  <c r="P38" i="22" s="1"/>
  <c r="P57" i="22" s="1"/>
  <c r="Q10" i="22"/>
  <c r="Q29" i="22" s="1"/>
  <c r="Q35" i="22" s="1"/>
  <c r="Q38" i="22" s="1"/>
  <c r="Q57" i="22" s="1"/>
  <c r="R10" i="22"/>
  <c r="R29" i="22" s="1"/>
  <c r="R35" i="22" s="1"/>
  <c r="R38" i="22" s="1"/>
  <c r="R57" i="22" s="1"/>
  <c r="S10" i="22"/>
  <c r="S29" i="22" s="1"/>
  <c r="S35" i="22" s="1"/>
  <c r="S38" i="22" s="1"/>
  <c r="S57" i="22" s="1"/>
  <c r="T10" i="22"/>
  <c r="T29" i="22" s="1"/>
  <c r="T35" i="22" s="1"/>
  <c r="U10" i="22"/>
  <c r="U29" i="22" s="1"/>
  <c r="V10" i="22"/>
  <c r="V29" i="22" s="1"/>
  <c r="W10" i="22"/>
  <c r="W29" i="22" s="1"/>
  <c r="H10" i="22"/>
  <c r="H29" i="22" s="1"/>
  <c r="H35" i="22" s="1"/>
  <c r="H38" i="22" s="1"/>
  <c r="H57" i="22" s="1"/>
  <c r="I46" i="21"/>
  <c r="H46" i="21"/>
  <c r="I40" i="21"/>
  <c r="H40" i="21"/>
  <c r="I47" i="21" l="1"/>
  <c r="H47" i="21"/>
  <c r="U35" i="22"/>
  <c r="T38" i="22"/>
  <c r="W60" i="22"/>
  <c r="I33" i="21"/>
  <c r="I27" i="21"/>
  <c r="H33" i="21"/>
  <c r="H27" i="21"/>
  <c r="I16" i="21"/>
  <c r="I19" i="21" s="1"/>
  <c r="H16" i="21"/>
  <c r="H19" i="21" s="1"/>
  <c r="I54" i="20"/>
  <c r="H54" i="20"/>
  <c r="I48" i="20"/>
  <c r="H48" i="20"/>
  <c r="I41" i="20"/>
  <c r="H41" i="20"/>
  <c r="I35" i="20"/>
  <c r="H35" i="20"/>
  <c r="I19" i="20"/>
  <c r="H19" i="20"/>
  <c r="H9" i="20"/>
  <c r="H18" i="20" s="1"/>
  <c r="I9" i="20"/>
  <c r="I18" i="20" s="1"/>
  <c r="T55" i="22" l="1"/>
  <c r="W35" i="22"/>
  <c r="W38" i="22" s="1"/>
  <c r="U38" i="22"/>
  <c r="H55" i="20"/>
  <c r="I55" i="20"/>
  <c r="I24" i="20"/>
  <c r="I27" i="20" s="1"/>
  <c r="H24" i="20"/>
  <c r="H27" i="20" s="1"/>
  <c r="I42" i="20"/>
  <c r="I34" i="21"/>
  <c r="I49" i="21" s="1"/>
  <c r="I51" i="21" s="1"/>
  <c r="H42" i="20"/>
  <c r="H34" i="21"/>
  <c r="H49" i="21" s="1"/>
  <c r="H51" i="21" s="1"/>
  <c r="I89" i="19"/>
  <c r="I99" i="19" s="1"/>
  <c r="H89" i="19"/>
  <c r="H99" i="19" s="1"/>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I57" i="20" l="1"/>
  <c r="I59" i="20" s="1"/>
  <c r="T61" i="22"/>
  <c r="U55" i="22"/>
  <c r="U57" i="22" s="1"/>
  <c r="T57" i="22"/>
  <c r="H57" i="20"/>
  <c r="H59" i="20" s="1"/>
  <c r="H59" i="19"/>
  <c r="I59" i="19"/>
  <c r="H75" i="18"/>
  <c r="H131" i="18" s="1"/>
  <c r="H13" i="19"/>
  <c r="H60" i="19" s="1"/>
  <c r="H44" i="18"/>
  <c r="I75" i="18"/>
  <c r="I131" i="18" s="1"/>
  <c r="I13" i="19"/>
  <c r="I60" i="19" s="1"/>
  <c r="I44" i="18"/>
  <c r="I38" i="18"/>
  <c r="H38" i="18"/>
  <c r="I27" i="18"/>
  <c r="H27" i="18"/>
  <c r="I17" i="18"/>
  <c r="H10" i="18"/>
  <c r="I10" i="18"/>
  <c r="W55" i="22" l="1"/>
  <c r="U61" i="22"/>
  <c r="H63" i="19"/>
  <c r="I62" i="19"/>
  <c r="I63" i="19"/>
  <c r="H62" i="19"/>
  <c r="H9" i="18"/>
  <c r="H72" i="18" s="1"/>
  <c r="H61" i="19"/>
  <c r="I61" i="19"/>
  <c r="I9" i="18"/>
  <c r="I72" i="18" s="1"/>
  <c r="W61" i="22" l="1"/>
  <c r="W57" i="22"/>
  <c r="H66" i="19"/>
  <c r="H85" i="19" s="1"/>
  <c r="H84" i="19" s="1"/>
  <c r="H67" i="19"/>
  <c r="I66" i="19"/>
  <c r="I85" i="19" s="1"/>
  <c r="I84" i="19" s="1"/>
  <c r="I67" i="19"/>
  <c r="I65" i="19"/>
  <c r="I88" i="19" s="1"/>
  <c r="I100" i="19" s="1"/>
  <c r="I103" i="19" s="1"/>
  <c r="I102" i="19" s="1"/>
  <c r="H65" i="19"/>
  <c r="H88" i="19" s="1"/>
  <c r="H100" i="19" s="1"/>
  <c r="H103" i="19" s="1"/>
  <c r="H102" i="19" s="1"/>
</calcChain>
</file>

<file path=xl/comments1.xml><?xml version="1.0" encoding="utf-8"?>
<comments xmlns="http://schemas.openxmlformats.org/spreadsheetml/2006/main">
  <authors>
    <author>Barbara Milotti-Akilić</author>
  </authors>
  <commentList>
    <comment ref="I53" authorId="0" shapeId="0">
      <text>
        <r>
          <rPr>
            <b/>
            <sz val="9"/>
            <color indexed="81"/>
            <rFont val="Tahoma"/>
            <family val="2"/>
            <charset val="238"/>
          </rPr>
          <t>Barbara Milotti-Akilić:</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<sst xmlns="http://schemas.openxmlformats.org/spreadsheetml/2006/main" count="535" uniqueCount="469">
  <si>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</si>
  <si>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</si>
  <si>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</si>
  <si>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</si>
  <si>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</si>
  <si>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</si>
  <si>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</si>
  <si>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</si>
  <si>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</si>
  <si>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</si>
  <si>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</si>
  <si>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</si>
  <si>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</si>
  <si>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</si>
  <si>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</si>
  <si>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</si>
  <si>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</si>
  <si>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</si>
  <si>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</si>
  <si>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</si>
  <si>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</si>
  <si>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</si>
  <si>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</si>
  <si>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</si>
  <si>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</si>
  <si>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</si>
  <si>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</si>
  <si>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</si>
  <si>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</si>
  <si>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</si>
  <si>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</si>
  <si>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</si>
  <si>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</si>
  <si>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</si>
  <si>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</si>
  <si>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</si>
  <si>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</si>
  <si>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</si>
  <si>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</si>
  <si>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</si>
  <si>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</si>
  <si>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</si>
  <si>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</si>
  <si>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</si>
  <si>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</si>
  <si>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</si>
  <si>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</si>
  <si>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</si>
  <si>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</si>
  <si>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</si>
  <si>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</si>
  <si>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</si>
  <si>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</si>
  <si>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</si>
  <si>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</si>
  <si>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</si>
  <si>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</si>
  <si>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</si>
  <si>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</si>
  <si>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</si>
  <si>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</si>
  <si>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</si>
  <si>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</si>
  <si>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</si>
  <si>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</si>
  <si>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</si>
  <si>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</si>
  <si>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</si>
  <si>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</si>
  <si>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</si>
  <si>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</si>
  <si>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</si>
  <si>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</si>
  <si>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</si>
  <si>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</si>
  <si>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</si>
  <si>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</si>
  <si>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</si>
  <si>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</si>
  <si>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</si>
  <si>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</si>
  <si>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</si>
  <si>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</si>
  <si>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</si>
  <si>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</si>
  <si>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</si>
  <si>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</si>
  <si>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</si>
  <si>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</si>
  <si>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</si>
  <si>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</si>
  <si>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</si>
  <si>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</si>
  <si>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</si>
  <si>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</si>
  <si>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</si>
  <si>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</si>
  <si>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</si>
  <si>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</si>
  <si>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</si>
  <si>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</si>
  <si>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</si>
  <si>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</si>
  <si>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</si>
  <si>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</si>
  <si>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</si>
  <si>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</si>
  <si>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</si>
  <si>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</si>
  <si>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</si>
  <si>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</si>
  <si>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</si>
  <si>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</si>
  <si>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</si>
  <si>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</si>
  <si>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</si>
  <si>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</si>
  <si>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</si>
  <si>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</si>
  <si>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</si>
  <si>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</si>
  <si>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</si>
  <si>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</si>
  <si>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</si>
  <si>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</si>
  <si>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</si>
  <si>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</si>
  <si>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</si>
  <si>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</si>
  <si>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</si>
  <si>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</si>
  <si>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</si>
  <si>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</si>
  <si>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</si>
  <si>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</si>
  <si>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</si>
  <si>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</si>
  <si>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</si>
  <si>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</si>
  <si>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</si>
  <si>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</si>
  <si>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</si>
  <si>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</si>
  <si>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</si>
  <si>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</si>
  <si>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</si>
  <si>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</si>
  <si>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</si>
  <si>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</si>
  <si>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</si>
  <si>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</si>
  <si>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</si>
  <si>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</si>
  <si>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</si>
  <si>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</si>
  <si>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</si>
  <si>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</si>
  <si>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</si>
  <si>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</si>
  <si>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</si>
  <si>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</si>
  <si>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</si>
  <si>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</si>
  <si>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</si>
  <si>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</si>
  <si>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</si>
  <si>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</si>
  <si>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</si>
  <si>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</si>
  <si>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</si>
  <si>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</si>
  <si>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</si>
  <si>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</si>
  <si>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</si>
  <si>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</si>
  <si>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</si>
  <si>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</si>
  <si>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</si>
  <si>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</si>
  <si>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</si>
  <si>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</si>
  <si>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</si>
  <si>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</si>
  <si>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</si>
  <si>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</si>
  <si>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</si>
  <si>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</si>
  <si>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</si>
  <si>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</si>
  <si>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</si>
  <si>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</si>
  <si>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</si>
  <si>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</si>
  <si>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</si>
  <si>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</si>
  <si>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</si>
  <si>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</si>
  <si>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</si>
  <si>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</si>
  <si>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</si>
  <si>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</si>
  <si>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</si>
  <si>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</si>
  <si>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</si>
  <si>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</si>
  <si>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</si>
  <si>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</si>
  <si>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</si>
  <si>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</si>
  <si>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</si>
  <si>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</si>
  <si>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</si>
  <si>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</si>
  <si>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</si>
  <si>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</si>
  <si>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</si>
  <si>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</si>
  <si>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</si>
  <si>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</si>
  <si>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</si>
  <si>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</si>
  <si>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</si>
  <si>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</si>
  <si>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</si>
  <si>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</si>
  <si>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</si>
  <si>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</si>
  <si>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</si>
  <si>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</si>
  <si>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</si>
  <si>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</si>
  <si>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</si>
  <si>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</si>
  <si>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</si>
  <si>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</si>
  <si>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</si>
  <si>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</si>
  <si>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</si>
  <si>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</si>
  <si>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</si>
  <si>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</si>
  <si>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</si>
  <si>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</si>
  <si>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</si>
  <si>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</si>
  <si>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</si>
  <si>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</si>
  <si>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</si>
  <si>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</si>
  <si>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</si>
  <si>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</si>
  <si>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</si>
  <si>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</si>
  <si>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</si>
  <si>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</si>
  <si>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</si>
  <si>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</si>
  <si>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</si>
  <si>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</si>
  <si>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</si>
  <si>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</si>
  <si>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</si>
  <si>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</si>
  <si>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</si>
  <si>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</si>
  <si>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</si>
  <si>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</si>
  <si>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</si>
  <si>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</si>
  <si>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</si>
  <si>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</si>
  <si>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</si>
  <si>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</si>
  <si>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</si>
  <si>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</si>
  <si>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</si>
  <si>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</si>
  <si>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</si>
  <si>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</si>
  <si>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</si>
  <si>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</si>
  <si>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</si>
  <si>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</si>
  <si>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</si>
  <si>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</si>
  <si>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</si>
  <si>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</si>
  <si>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</si>
  <si>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</si>
  <si>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</si>
  <si>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</si>
  <si>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</si>
  <si>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</si>
  <si>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</si>
  <si>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</si>
  <si>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</si>
  <si>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</si>
  <si>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</si>
  <si>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</si>
  <si>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</si>
  <si>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</si>
  <si>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</si>
  <si>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</si>
  <si>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</si>
  <si>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</si>
  <si>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</si>
  <si>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</si>
  <si>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</si>
  <si>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</si>
  <si>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</si>
  <si>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</si>
  <si>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</si>
  <si>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</si>
  <si>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</si>
  <si>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</si>
  <si>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</si>
  <si>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</si>
  <si>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</si>
  <si>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</si>
  <si>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</si>
  <si>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</si>
  <si>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</si>
  <si>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</si>
  <si>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</si>
  <si>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</si>
  <si>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</si>
  <si>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</si>
  <si>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</si>
  <si>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</si>
  <si>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</si>
  <si>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</si>
  <si>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</si>
  <si>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</si>
  <si>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</si>
  <si>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</si>
  <si>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</si>
  <si>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</si>
  <si>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</si>
  <si>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</si>
  <si>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</si>
  <si>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</si>
  <si>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</si>
  <si>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</si>
  <si>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</si>
  <si>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</si>
  <si>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</si>
  <si>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</si>
  <si>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</si>
  <si>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</si>
  <si>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</si>
  <si>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</si>
  <si>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</si>
  <si>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</si>
  <si>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</si>
  <si>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</si>
  <si>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</si>
  <si>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</si>
  <si>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</si>
  <si>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</si>
  <si>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</si>
  <si>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</si>
  <si>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</si>
  <si>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</si>
  <si>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</si>
  <si>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</si>
  <si>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</si>
  <si>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</si>
  <si>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</si>
  <si>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</si>
  <si>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</si>
  <si>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</si>
  <si>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</si>
  <si>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</si>
  <si>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</si>
  <si>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</si>
  <si>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</si>
  <si>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</si>
  <si>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</si>
  <si>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</si>
  <si>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</si>
  <si>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</si>
  <si>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</si>
  <si>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</si>
  <si>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</si>
  <si>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</si>
  <si>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</si>
  <si>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</si>
  <si>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</si>
  <si>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</si>
  <si>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</si>
  <si>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</si>
  <si>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</si>
  <si>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</si>
  <si>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</si>
  <si>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</si>
  <si>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</si>
  <si>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</si>
  <si>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</si>
  <si>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</si>
  <si>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</si>
  <si>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</si>
  <si>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</si>
  <si>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</si>
  <si>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</si>
  <si>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</si>
  <si>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</si>
  <si>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</si>
  <si>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</si>
  <si>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</si>
  <si>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</si>
  <si>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</si>
  <si>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</si>
  <si>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</si>
  <si>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</si>
  <si>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</si>
  <si>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</si>
  <si>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</si>
  <si>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</si>
  <si>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</si>
  <si>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</si>
  <si>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</si>
  <si>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</si>
  <si>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</si>
  <si>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</si>
  <si>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</si>
  <si>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</si>
  <si>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</si>
  <si>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</si>
  <si>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</si>
  <si>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</si>
  <si>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Puntižela d.o.o.</t>
  </si>
  <si>
    <t>Valamar Obertauern GmbH</t>
  </si>
  <si>
    <t>Valamar A GmbH</t>
  </si>
  <si>
    <t>Hoteli Makarska d.d.</t>
  </si>
  <si>
    <t>Imperial d.d.</t>
  </si>
  <si>
    <t xml:space="preserve">Bugenvilia d.o.o. </t>
  </si>
  <si>
    <t>Palme Turizam  d.o.o.</t>
  </si>
  <si>
    <t>oo</t>
  </si>
  <si>
    <t xml:space="preserve">Magične stijene d.o.o. </t>
  </si>
  <si>
    <t>Elafiti Babin Kuk d.o.o.</t>
  </si>
  <si>
    <t>Pogača Babin Kuk d.o.o.</t>
  </si>
  <si>
    <t>Obertauern</t>
  </si>
  <si>
    <t>Tamsweg</t>
  </si>
  <si>
    <t>Makarska</t>
  </si>
  <si>
    <t>Dubrovnik</t>
  </si>
  <si>
    <t>Rab</t>
  </si>
  <si>
    <t>Pula</t>
  </si>
  <si>
    <t>Valamar hotels &amp; resorts Gmbh</t>
  </si>
  <si>
    <t>Frankfurt</t>
  </si>
  <si>
    <t>195893 D</t>
  </si>
  <si>
    <t>486431 S</t>
  </si>
  <si>
    <t>529900DUWS1DGNEK4C68</t>
  </si>
  <si>
    <t>30577</t>
  </si>
  <si>
    <t>Valamar Riviera d.d.</t>
  </si>
  <si>
    <t>Poreč</t>
  </si>
  <si>
    <t>Stancija Kaligari 1</t>
  </si>
  <si>
    <t>uprava@riviera.hr</t>
  </si>
  <si>
    <t>www.valamar-riviera.com</t>
  </si>
  <si>
    <t>Sopta Anka</t>
  </si>
  <si>
    <t>052 408 188</t>
  </si>
  <si>
    <t>anka.sopta@riviera.hr</t>
  </si>
  <si>
    <t>Ernst &amp; Young d.o.o.</t>
  </si>
  <si>
    <t>Berislav Horvat</t>
  </si>
  <si>
    <t>Obveznik: Valamar Riviera d.d.</t>
  </si>
  <si>
    <t>stanje na dan 31.12.2018</t>
  </si>
  <si>
    <t>u razdoblju 01.01.2018 do 31.12.2018</t>
  </si>
  <si>
    <t>u razdoblju 01.01.2018. do 31.12.2018.</t>
  </si>
  <si>
    <t xml:space="preserve">                   BILJEŠKE UZ GODIŠNJE FINANCIJSKE IZVJEŠTAJE (GFI)
Naziv izdavatelja:   Valamar Riviera  d.d.
OIB:  36201212847
Izvještajno razdoblje: 01.01. do 31.12.2018.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t>
  </si>
  <si>
    <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</si>
</sst>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8"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9"/>
      <color indexed="81"/>
      <name val="Tahoma"/>
      <family val="2"/>
      <charset val="238"/>
    </font>
    <font>
      <sz val="9"/>
      <color indexed="81"/>
      <name val="Tahoma"/>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22"/>
      </top>
      <bottom style="hair">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334">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0" fontId="3" fillId="11" borderId="4" xfId="0" applyFont="1" applyFill="1" applyBorder="1" applyAlignment="1" applyProtection="1">
      <alignment horizontal="center" vertical="center"/>
      <protection locked="0"/>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0" fontId="27" fillId="10" borderId="0" xfId="0" applyFont="1" applyFill="1" applyBorder="1" applyProtection="1">
      <protection locked="0"/>
    </xf>
    <xf numFmtId="3" fontId="4" fillId="0" borderId="51" xfId="0" applyNumberFormat="1" applyFont="1" applyFill="1" applyBorder="1" applyAlignment="1" applyProtection="1">
      <alignment vertical="center"/>
      <protection locked="0"/>
    </xf>
    <xf numFmtId="3" fontId="4" fillId="10" borderId="15" xfId="0" applyNumberFormat="1" applyFont="1" applyFill="1" applyBorder="1" applyAlignment="1" applyProtection="1">
      <alignment horizontal="right" vertical="center" shrinkToFit="1"/>
      <protection locked="0"/>
    </xf>
    <xf numFmtId="3" fontId="2" fillId="0" borderId="15" xfId="0" applyNumberFormat="1" applyFont="1" applyFill="1" applyBorder="1" applyAlignment="1" applyProtection="1">
      <alignment horizontal="right" vertical="center" shrinkToFit="1"/>
      <protection locked="0"/>
    </xf>
    <xf numFmtId="3" fontId="2" fillId="0" borderId="0" xfId="0" applyNumberFormat="1" applyFont="1" applyBorder="1" applyProtection="1">
      <protection locked="0"/>
    </xf>
    <xf numFmtId="3" fontId="4" fillId="0" borderId="0" xfId="0" applyNumberFormat="1" applyFont="1" applyBorder="1" applyProtection="1">
      <protection locked="0"/>
    </xf>
    <xf numFmtId="3" fontId="4" fillId="0" borderId="16" xfId="0" applyNumberFormat="1" applyFont="1" applyFill="1" applyBorder="1" applyAlignment="1" applyProtection="1">
      <alignment horizontal="right" vertical="center"/>
      <protection locked="0"/>
    </xf>
    <xf numFmtId="3" fontId="4" fillId="0" borderId="52" xfId="0" applyNumberFormat="1" applyFont="1" applyFill="1" applyBorder="1" applyAlignment="1" applyProtection="1">
      <alignment horizontal="right" vertical="center"/>
      <protection locked="0"/>
    </xf>
    <xf numFmtId="3" fontId="4" fillId="10" borderId="51" xfId="0" applyNumberFormat="1" applyFont="1" applyFill="1" applyBorder="1" applyAlignment="1" applyProtection="1">
      <alignment vertical="center"/>
      <protection locked="0"/>
    </xf>
    <xf numFmtId="3" fontId="4" fillId="0" borderId="51" xfId="0" applyNumberFormat="1" applyFont="1" applyFill="1" applyBorder="1" applyAlignment="1" applyProtection="1">
      <alignment horizontal="right" vertical="center"/>
      <protection locked="0"/>
    </xf>
    <xf numFmtId="0" fontId="27" fillId="10" borderId="47" xfId="0" applyFont="1" applyFill="1" applyBorder="1" applyProtection="1">
      <protection locked="0"/>
    </xf>
    <xf numFmtId="0" fontId="27" fillId="10" borderId="0" xfId="0" applyFont="1" applyFill="1" applyBorder="1" applyAlignment="1" applyProtection="1">
      <alignment vertical="top"/>
      <protection locked="0"/>
    </xf>
    <xf numFmtId="0" fontId="27" fillId="10" borderId="48" xfId="0" applyFont="1" applyFill="1" applyBorder="1" applyProtection="1">
      <protection locked="0"/>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27" fillId="10" borderId="0" xfId="0" applyFont="1" applyFill="1" applyBorder="1" applyAlignment="1" applyProtection="1">
      <alignment vertical="top" wrapText="1"/>
      <protection locked="0"/>
    </xf>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7" fillId="10" borderId="0" xfId="0" applyFont="1" applyFill="1" applyBorder="1" applyProtection="1">
      <protection locked="0"/>
    </xf>
    <xf numFmtId="0" fontId="3" fillId="11" borderId="4" xfId="0" applyFont="1" applyFill="1" applyBorder="1" applyAlignment="1" applyProtection="1">
      <alignment horizontal="right" vertical="center"/>
      <protection locked="0"/>
    </xf>
    <xf numFmtId="0" fontId="27" fillId="10" borderId="0" xfId="0" applyFont="1" applyFill="1" applyBorder="1" applyAlignment="1">
      <alignment vertical="top"/>
    </xf>
    <xf numFmtId="0" fontId="27"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4" fillId="10" borderId="47" xfId="0" applyFont="1" applyFill="1" applyBorder="1" applyAlignment="1">
      <alignment horizontal="right" vertical="center" wrapText="1"/>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4" fillId="10" borderId="0"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48" xfId="0" applyFont="1" applyFill="1" applyBorder="1" applyAlignment="1">
      <alignment horizontal="center" vertical="center"/>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4" fillId="0" borderId="15"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4"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7"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17"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6" xfId="0" applyFont="1" applyBorder="1" applyProtection="1"/>
    <xf numFmtId="0" fontId="1" fillId="0" borderId="0" xfId="0" applyFont="1" applyAlignment="1">
      <alignment horizontal="left" vertical="top" wrapText="1"/>
    </xf>
    <xf numFmtId="0" fontId="0" fillId="0" borderId="0" xfId="0" applyAlignment="1">
      <alignment horizontal="left" vertical="top"/>
    </xf>
  </cellXfs>
  <cellStyles count="4">
    <cellStyle name="Hyperlink 2" xfId="2"/>
    <cellStyle name="Normal" xfId="0" builtinId="0"/>
    <cellStyle name="Normal 2" xfId="3"/>
    <cellStyle name="Style 1" xfId="1"/>
  </cellStyles>
  <dxfs count="6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workbookViewId="0">
      <selection activeCell="N60" sqref="N60"/>
    </sheetView>
  </sheetViews>
  <sheetFormatPr defaultRowHeight="12.75" x14ac:dyDescent="0.2"/>
  <cols>
    <col min="10" max="10" width="11" bestFit="1" customWidth="1"/>
  </cols>
  <sheetData>
    <row r="1" spans="1:10" ht="15.75" x14ac:dyDescent="0.2">
      <c r="A1" s="167"/>
      <c r="B1" s="168"/>
      <c r="C1" s="168"/>
      <c r="D1" s="29"/>
      <c r="E1" s="29"/>
      <c r="F1" s="29"/>
      <c r="G1" s="29"/>
      <c r="H1" s="29"/>
      <c r="I1" s="29"/>
      <c r="J1" s="30"/>
    </row>
    <row r="2" spans="1:10" ht="14.45" customHeight="1" x14ac:dyDescent="0.2">
      <c r="A2" s="169" t="s">
        <v>404</v>
      </c>
      <c r="B2" s="170"/>
      <c r="C2" s="170"/>
      <c r="D2" s="170"/>
      <c r="E2" s="170"/>
      <c r="F2" s="170"/>
      <c r="G2" s="170"/>
      <c r="H2" s="170"/>
      <c r="I2" s="170"/>
      <c r="J2" s="171"/>
    </row>
    <row r="3" spans="1:10" ht="15" x14ac:dyDescent="0.2">
      <c r="A3" s="84"/>
      <c r="B3" s="85"/>
      <c r="C3" s="85"/>
      <c r="D3" s="85"/>
      <c r="E3" s="85"/>
      <c r="F3" s="85"/>
      <c r="G3" s="85"/>
      <c r="H3" s="85"/>
      <c r="I3" s="85"/>
      <c r="J3" s="86"/>
    </row>
    <row r="4" spans="1:10" ht="33.6" customHeight="1" x14ac:dyDescent="0.2">
      <c r="A4" s="172" t="s">
        <v>389</v>
      </c>
      <c r="B4" s="173"/>
      <c r="C4" s="173"/>
      <c r="D4" s="173"/>
      <c r="E4" s="174">
        <v>43101</v>
      </c>
      <c r="F4" s="175"/>
      <c r="G4" s="92" t="s">
        <v>0</v>
      </c>
      <c r="H4" s="174">
        <v>43465</v>
      </c>
      <c r="I4" s="175"/>
      <c r="J4" s="31"/>
    </row>
    <row r="5" spans="1:10" s="97" customFormat="1" ht="10.15" customHeight="1" x14ac:dyDescent="0.25">
      <c r="A5" s="176"/>
      <c r="B5" s="177"/>
      <c r="C5" s="177"/>
      <c r="D5" s="177"/>
      <c r="E5" s="177"/>
      <c r="F5" s="177"/>
      <c r="G5" s="177"/>
      <c r="H5" s="177"/>
      <c r="I5" s="177"/>
      <c r="J5" s="178"/>
    </row>
    <row r="6" spans="1:10" ht="20.45" customHeight="1" x14ac:dyDescent="0.2">
      <c r="A6" s="87"/>
      <c r="B6" s="98" t="s">
        <v>411</v>
      </c>
      <c r="C6" s="88"/>
      <c r="D6" s="88"/>
      <c r="E6" s="110">
        <v>2018</v>
      </c>
      <c r="F6" s="99"/>
      <c r="G6" s="92"/>
      <c r="H6" s="99"/>
      <c r="I6" s="99"/>
      <c r="J6" s="40"/>
    </row>
    <row r="7" spans="1:10" s="101" customFormat="1" ht="11.1" customHeight="1" x14ac:dyDescent="0.2">
      <c r="A7" s="87"/>
      <c r="B7" s="88"/>
      <c r="C7" s="88"/>
      <c r="D7" s="88"/>
      <c r="E7" s="100"/>
      <c r="F7" s="100"/>
      <c r="G7" s="92"/>
      <c r="H7" s="100"/>
      <c r="I7" s="100"/>
      <c r="J7" s="40"/>
    </row>
    <row r="8" spans="1:10" ht="37.9" customHeight="1" x14ac:dyDescent="0.2">
      <c r="A8" s="180" t="s">
        <v>412</v>
      </c>
      <c r="B8" s="181"/>
      <c r="C8" s="181"/>
      <c r="D8" s="181"/>
      <c r="E8" s="181"/>
      <c r="F8" s="181"/>
      <c r="G8" s="181"/>
      <c r="H8" s="181"/>
      <c r="I8" s="181"/>
      <c r="J8" s="32"/>
    </row>
    <row r="9" spans="1:10" ht="14.25" x14ac:dyDescent="0.2">
      <c r="A9" s="33"/>
      <c r="B9" s="80"/>
      <c r="C9" s="80"/>
      <c r="D9" s="80"/>
      <c r="E9" s="179"/>
      <c r="F9" s="179"/>
      <c r="G9" s="137"/>
      <c r="H9" s="137"/>
      <c r="I9" s="90"/>
      <c r="J9" s="91"/>
    </row>
    <row r="10" spans="1:10" ht="25.9" customHeight="1" x14ac:dyDescent="0.2">
      <c r="A10" s="144" t="s">
        <v>390</v>
      </c>
      <c r="B10" s="145"/>
      <c r="C10" s="162">
        <v>3474771</v>
      </c>
      <c r="D10" s="163"/>
      <c r="E10" s="82"/>
      <c r="F10" s="182" t="s">
        <v>413</v>
      </c>
      <c r="G10" s="156"/>
      <c r="H10" s="162" t="s">
        <v>468</v>
      </c>
      <c r="I10" s="163"/>
      <c r="J10" s="34"/>
    </row>
    <row r="11" spans="1:10" ht="15.6" customHeight="1" x14ac:dyDescent="0.2">
      <c r="A11" s="33"/>
      <c r="B11" s="80"/>
      <c r="C11" s="80"/>
      <c r="D11" s="80"/>
      <c r="E11" s="166"/>
      <c r="F11" s="166"/>
      <c r="G11" s="166"/>
      <c r="H11" s="166"/>
      <c r="I11" s="83"/>
      <c r="J11" s="34"/>
    </row>
    <row r="12" spans="1:10" ht="21" customHeight="1" x14ac:dyDescent="0.2">
      <c r="A12" s="153" t="s">
        <v>405</v>
      </c>
      <c r="B12" s="145"/>
      <c r="C12" s="162">
        <v>40020883</v>
      </c>
      <c r="D12" s="163"/>
      <c r="E12" s="165"/>
      <c r="F12" s="166"/>
      <c r="G12" s="166"/>
      <c r="H12" s="166"/>
      <c r="I12" s="83"/>
      <c r="J12" s="34"/>
    </row>
    <row r="13" spans="1:10" ht="11.1" customHeight="1" x14ac:dyDescent="0.2">
      <c r="A13" s="82"/>
      <c r="B13" s="83"/>
      <c r="C13" s="80"/>
      <c r="D13" s="80"/>
      <c r="E13" s="137"/>
      <c r="F13" s="137"/>
      <c r="G13" s="137"/>
      <c r="H13" s="137"/>
      <c r="I13" s="80"/>
      <c r="J13" s="35"/>
    </row>
    <row r="14" spans="1:10" ht="22.9" customHeight="1" x14ac:dyDescent="0.2">
      <c r="A14" s="153" t="s">
        <v>391</v>
      </c>
      <c r="B14" s="156"/>
      <c r="C14" s="162">
        <v>36201212847</v>
      </c>
      <c r="D14" s="163"/>
      <c r="E14" s="164"/>
      <c r="F14" s="146"/>
      <c r="G14" s="96" t="s">
        <v>414</v>
      </c>
      <c r="H14" s="162" t="s">
        <v>451</v>
      </c>
      <c r="I14" s="163"/>
      <c r="J14" s="93"/>
    </row>
    <row r="15" spans="1:10" ht="14.45" customHeight="1" x14ac:dyDescent="0.2">
      <c r="A15" s="82"/>
      <c r="B15" s="83"/>
      <c r="C15" s="80"/>
      <c r="D15" s="80"/>
      <c r="E15" s="137"/>
      <c r="F15" s="137"/>
      <c r="G15" s="137"/>
      <c r="H15" s="137"/>
      <c r="I15" s="80"/>
      <c r="J15" s="35"/>
    </row>
    <row r="16" spans="1:10" ht="13.15" customHeight="1" x14ac:dyDescent="0.2">
      <c r="A16" s="153" t="s">
        <v>415</v>
      </c>
      <c r="B16" s="156"/>
      <c r="C16" s="157" t="s">
        <v>452</v>
      </c>
      <c r="D16" s="158"/>
      <c r="E16" s="89"/>
      <c r="F16" s="89"/>
      <c r="G16" s="89"/>
      <c r="H16" s="89"/>
      <c r="I16" s="89"/>
      <c r="J16" s="93"/>
    </row>
    <row r="17" spans="1:10" ht="14.45" customHeight="1" x14ac:dyDescent="0.2">
      <c r="A17" s="159"/>
      <c r="B17" s="160"/>
      <c r="C17" s="160"/>
      <c r="D17" s="160"/>
      <c r="E17" s="160"/>
      <c r="F17" s="160"/>
      <c r="G17" s="160"/>
      <c r="H17" s="160"/>
      <c r="I17" s="160"/>
      <c r="J17" s="161"/>
    </row>
    <row r="18" spans="1:10" x14ac:dyDescent="0.2">
      <c r="A18" s="144" t="s">
        <v>392</v>
      </c>
      <c r="B18" s="145"/>
      <c r="C18" s="131" t="s">
        <v>453</v>
      </c>
      <c r="D18" s="132"/>
      <c r="E18" s="132"/>
      <c r="F18" s="132"/>
      <c r="G18" s="132"/>
      <c r="H18" s="132"/>
      <c r="I18" s="132"/>
      <c r="J18" s="133"/>
    </row>
    <row r="19" spans="1:10" ht="14.25" x14ac:dyDescent="0.2">
      <c r="A19" s="33"/>
      <c r="B19" s="80"/>
      <c r="C19" s="95"/>
      <c r="D19" s="80"/>
      <c r="E19" s="137"/>
      <c r="F19" s="137"/>
      <c r="G19" s="137"/>
      <c r="H19" s="137"/>
      <c r="I19" s="80"/>
      <c r="J19" s="35"/>
    </row>
    <row r="20" spans="1:10" ht="14.25" x14ac:dyDescent="0.2">
      <c r="A20" s="144" t="s">
        <v>393</v>
      </c>
      <c r="B20" s="145"/>
      <c r="C20" s="162">
        <v>52440</v>
      </c>
      <c r="D20" s="163"/>
      <c r="E20" s="137"/>
      <c r="F20" s="137"/>
      <c r="G20" s="131" t="s">
        <v>454</v>
      </c>
      <c r="H20" s="132"/>
      <c r="I20" s="132"/>
      <c r="J20" s="133"/>
    </row>
    <row r="21" spans="1:10" ht="14.25" x14ac:dyDescent="0.2">
      <c r="A21" s="33"/>
      <c r="B21" s="80"/>
      <c r="C21" s="80"/>
      <c r="D21" s="80"/>
      <c r="E21" s="137"/>
      <c r="F21" s="137"/>
      <c r="G21" s="137"/>
      <c r="H21" s="137"/>
      <c r="I21" s="80"/>
      <c r="J21" s="35"/>
    </row>
    <row r="22" spans="1:10" x14ac:dyDescent="0.2">
      <c r="A22" s="144" t="s">
        <v>394</v>
      </c>
      <c r="B22" s="145"/>
      <c r="C22" s="131" t="s">
        <v>455</v>
      </c>
      <c r="D22" s="132"/>
      <c r="E22" s="132"/>
      <c r="F22" s="132"/>
      <c r="G22" s="132"/>
      <c r="H22" s="132"/>
      <c r="I22" s="132"/>
      <c r="J22" s="133"/>
    </row>
    <row r="23" spans="1:10" ht="14.25" x14ac:dyDescent="0.2">
      <c r="A23" s="33"/>
      <c r="B23" s="80"/>
      <c r="C23" s="80"/>
      <c r="D23" s="80"/>
      <c r="E23" s="137"/>
      <c r="F23" s="137"/>
      <c r="G23" s="137"/>
      <c r="H23" s="137"/>
      <c r="I23" s="80"/>
      <c r="J23" s="35"/>
    </row>
    <row r="24" spans="1:10" ht="14.25" x14ac:dyDescent="0.2">
      <c r="A24" s="144" t="s">
        <v>395</v>
      </c>
      <c r="B24" s="145"/>
      <c r="C24" s="150" t="s">
        <v>456</v>
      </c>
      <c r="D24" s="151"/>
      <c r="E24" s="151"/>
      <c r="F24" s="151"/>
      <c r="G24" s="151"/>
      <c r="H24" s="151"/>
      <c r="I24" s="151"/>
      <c r="J24" s="152"/>
    </row>
    <row r="25" spans="1:10" ht="14.25" x14ac:dyDescent="0.2">
      <c r="A25" s="33"/>
      <c r="B25" s="80"/>
      <c r="C25" s="95"/>
      <c r="D25" s="80"/>
      <c r="E25" s="137"/>
      <c r="F25" s="137"/>
      <c r="G25" s="137"/>
      <c r="H25" s="137"/>
      <c r="I25" s="80"/>
      <c r="J25" s="35"/>
    </row>
    <row r="26" spans="1:10" ht="14.25" x14ac:dyDescent="0.2">
      <c r="A26" s="144" t="s">
        <v>396</v>
      </c>
      <c r="B26" s="145"/>
      <c r="C26" s="150" t="s">
        <v>457</v>
      </c>
      <c r="D26" s="151"/>
      <c r="E26" s="151"/>
      <c r="F26" s="151"/>
      <c r="G26" s="151"/>
      <c r="H26" s="151"/>
      <c r="I26" s="151"/>
      <c r="J26" s="152"/>
    </row>
    <row r="27" spans="1:10" ht="13.9" customHeight="1" x14ac:dyDescent="0.2">
      <c r="A27" s="33"/>
      <c r="B27" s="80"/>
      <c r="C27" s="95"/>
      <c r="D27" s="80"/>
      <c r="E27" s="137"/>
      <c r="F27" s="137"/>
      <c r="G27" s="137"/>
      <c r="H27" s="137"/>
      <c r="I27" s="80"/>
      <c r="J27" s="35"/>
    </row>
    <row r="28" spans="1:10" ht="22.9" customHeight="1" x14ac:dyDescent="0.2">
      <c r="A28" s="153" t="s">
        <v>406</v>
      </c>
      <c r="B28" s="145"/>
      <c r="C28" s="61">
        <v>3242</v>
      </c>
      <c r="D28" s="36"/>
      <c r="E28" s="149"/>
      <c r="F28" s="149"/>
      <c r="G28" s="149"/>
      <c r="H28" s="149"/>
      <c r="I28" s="154"/>
      <c r="J28" s="155"/>
    </row>
    <row r="29" spans="1:10" ht="14.25" x14ac:dyDescent="0.2">
      <c r="A29" s="33"/>
      <c r="B29" s="80"/>
      <c r="C29" s="80"/>
      <c r="D29" s="80"/>
      <c r="E29" s="137"/>
      <c r="F29" s="137"/>
      <c r="G29" s="137"/>
      <c r="H29" s="137"/>
      <c r="I29" s="80"/>
      <c r="J29" s="35"/>
    </row>
    <row r="30" spans="1:10" ht="15" x14ac:dyDescent="0.2">
      <c r="A30" s="144" t="s">
        <v>397</v>
      </c>
      <c r="B30" s="145"/>
      <c r="C30" s="109" t="s">
        <v>418</v>
      </c>
      <c r="D30" s="135" t="s">
        <v>416</v>
      </c>
      <c r="E30" s="136"/>
      <c r="F30" s="136"/>
      <c r="G30" s="136"/>
      <c r="H30" s="102" t="s">
        <v>417</v>
      </c>
      <c r="I30" s="103" t="s">
        <v>418</v>
      </c>
      <c r="J30" s="104"/>
    </row>
    <row r="31" spans="1:10" x14ac:dyDescent="0.2">
      <c r="A31" s="144"/>
      <c r="B31" s="145"/>
      <c r="C31" s="37"/>
      <c r="D31" s="92"/>
      <c r="E31" s="146"/>
      <c r="F31" s="146"/>
      <c r="G31" s="146"/>
      <c r="H31" s="146"/>
      <c r="I31" s="147"/>
      <c r="J31" s="148"/>
    </row>
    <row r="32" spans="1:10" x14ac:dyDescent="0.2">
      <c r="A32" s="144" t="s">
        <v>407</v>
      </c>
      <c r="B32" s="145"/>
      <c r="C32" s="61" t="s">
        <v>421</v>
      </c>
      <c r="D32" s="135" t="s">
        <v>419</v>
      </c>
      <c r="E32" s="136"/>
      <c r="F32" s="136"/>
      <c r="G32" s="136"/>
      <c r="H32" s="105" t="s">
        <v>420</v>
      </c>
      <c r="I32" s="106" t="s">
        <v>421</v>
      </c>
      <c r="J32" s="107"/>
    </row>
    <row r="33" spans="1:10" ht="14.25" x14ac:dyDescent="0.2">
      <c r="A33" s="33"/>
      <c r="B33" s="80"/>
      <c r="C33" s="80"/>
      <c r="D33" s="80"/>
      <c r="E33" s="137"/>
      <c r="F33" s="137"/>
      <c r="G33" s="137"/>
      <c r="H33" s="137"/>
      <c r="I33" s="80"/>
      <c r="J33" s="35"/>
    </row>
    <row r="34" spans="1:10" x14ac:dyDescent="0.2">
      <c r="A34" s="135" t="s">
        <v>408</v>
      </c>
      <c r="B34" s="136"/>
      <c r="C34" s="136"/>
      <c r="D34" s="136"/>
      <c r="E34" s="136" t="s">
        <v>398</v>
      </c>
      <c r="F34" s="136"/>
      <c r="G34" s="136"/>
      <c r="H34" s="136"/>
      <c r="I34" s="136"/>
      <c r="J34" s="38" t="s">
        <v>399</v>
      </c>
    </row>
    <row r="35" spans="1:10" ht="14.25" x14ac:dyDescent="0.2">
      <c r="A35" s="33"/>
      <c r="B35" s="80"/>
      <c r="C35" s="80"/>
      <c r="D35" s="80"/>
      <c r="E35" s="137"/>
      <c r="F35" s="137"/>
      <c r="G35" s="137"/>
      <c r="H35" s="137"/>
      <c r="I35" s="80"/>
      <c r="J35" s="91"/>
    </row>
    <row r="36" spans="1:10" x14ac:dyDescent="0.2">
      <c r="A36" s="138" t="s">
        <v>431</v>
      </c>
      <c r="B36" s="139"/>
      <c r="C36" s="139"/>
      <c r="D36" s="139"/>
      <c r="E36" s="138" t="s">
        <v>441</v>
      </c>
      <c r="F36" s="139"/>
      <c r="G36" s="139"/>
      <c r="H36" s="139"/>
      <c r="I36" s="141"/>
      <c r="J36" s="81" t="s">
        <v>449</v>
      </c>
    </row>
    <row r="37" spans="1:10" ht="14.25" x14ac:dyDescent="0.2">
      <c r="A37" s="128"/>
      <c r="B37" s="118"/>
      <c r="C37" s="129"/>
      <c r="D37" s="134"/>
      <c r="E37" s="134"/>
      <c r="F37" s="134"/>
      <c r="G37" s="134"/>
      <c r="H37" s="134"/>
      <c r="I37" s="134"/>
      <c r="J37" s="130"/>
    </row>
    <row r="38" spans="1:10" x14ac:dyDescent="0.2">
      <c r="A38" s="138" t="s">
        <v>447</v>
      </c>
      <c r="B38" s="139"/>
      <c r="C38" s="139"/>
      <c r="D38" s="139"/>
      <c r="E38" s="138" t="s">
        <v>448</v>
      </c>
      <c r="F38" s="139"/>
      <c r="G38" s="139"/>
      <c r="H38" s="139"/>
      <c r="I38" s="141"/>
      <c r="J38" s="115">
        <v>4724750667</v>
      </c>
    </row>
    <row r="39" spans="1:10" ht="14.25" x14ac:dyDescent="0.2">
      <c r="A39" s="33"/>
      <c r="B39" s="80"/>
      <c r="C39" s="95"/>
      <c r="D39" s="143"/>
      <c r="E39" s="143"/>
      <c r="F39" s="143"/>
      <c r="G39" s="143"/>
      <c r="H39" s="143"/>
      <c r="I39" s="143"/>
      <c r="J39" s="35"/>
    </row>
    <row r="40" spans="1:10" x14ac:dyDescent="0.2">
      <c r="A40" s="138" t="s">
        <v>432</v>
      </c>
      <c r="B40" s="139"/>
      <c r="C40" s="139"/>
      <c r="D40" s="141"/>
      <c r="E40" s="138" t="s">
        <v>442</v>
      </c>
      <c r="F40" s="139"/>
      <c r="G40" s="139"/>
      <c r="H40" s="139"/>
      <c r="I40" s="141"/>
      <c r="J40" s="61" t="s">
        <v>450</v>
      </c>
    </row>
    <row r="41" spans="1:10" ht="14.25" x14ac:dyDescent="0.2">
      <c r="A41" s="33"/>
      <c r="B41" s="80"/>
      <c r="C41" s="95"/>
      <c r="D41" s="94"/>
      <c r="E41" s="143"/>
      <c r="F41" s="143"/>
      <c r="G41" s="143"/>
      <c r="H41" s="143"/>
      <c r="I41" s="83"/>
      <c r="J41" s="35"/>
    </row>
    <row r="42" spans="1:10" x14ac:dyDescent="0.2">
      <c r="A42" s="138" t="s">
        <v>433</v>
      </c>
      <c r="B42" s="139"/>
      <c r="C42" s="139"/>
      <c r="D42" s="141"/>
      <c r="E42" s="138" t="s">
        <v>443</v>
      </c>
      <c r="F42" s="139"/>
      <c r="G42" s="139"/>
      <c r="H42" s="139"/>
      <c r="I42" s="141"/>
      <c r="J42" s="61">
        <v>3324877</v>
      </c>
    </row>
    <row r="43" spans="1:10" ht="14.25" x14ac:dyDescent="0.2">
      <c r="A43" s="128"/>
      <c r="B43" s="118"/>
      <c r="C43" s="129"/>
      <c r="D43" s="134"/>
      <c r="E43" s="134"/>
      <c r="F43" s="134"/>
      <c r="G43" s="134"/>
      <c r="H43" s="134"/>
      <c r="I43" s="134"/>
      <c r="J43" s="130"/>
    </row>
    <row r="44" spans="1:10" x14ac:dyDescent="0.2">
      <c r="A44" s="138" t="s">
        <v>436</v>
      </c>
      <c r="B44" s="139"/>
      <c r="C44" s="139"/>
      <c r="D44" s="141"/>
      <c r="E44" s="138" t="s">
        <v>444</v>
      </c>
      <c r="F44" s="139"/>
      <c r="G44" s="139"/>
      <c r="H44" s="139"/>
      <c r="I44" s="141"/>
      <c r="J44" s="61">
        <v>2006103</v>
      </c>
    </row>
    <row r="45" spans="1:10" ht="14.25" x14ac:dyDescent="0.2">
      <c r="A45" s="128"/>
      <c r="B45" s="118"/>
      <c r="C45" s="129"/>
      <c r="D45" s="134"/>
      <c r="E45" s="134"/>
      <c r="F45" s="134"/>
      <c r="G45" s="134"/>
      <c r="H45" s="134"/>
      <c r="I45" s="134"/>
      <c r="J45" s="130"/>
    </row>
    <row r="46" spans="1:10" x14ac:dyDescent="0.2">
      <c r="A46" s="138" t="s">
        <v>438</v>
      </c>
      <c r="B46" s="139" t="s">
        <v>437</v>
      </c>
      <c r="C46" s="139"/>
      <c r="D46" s="141"/>
      <c r="E46" s="138" t="s">
        <v>444</v>
      </c>
      <c r="F46" s="139"/>
      <c r="G46" s="139"/>
      <c r="H46" s="139"/>
      <c r="I46" s="141"/>
      <c r="J46" s="61">
        <v>2315211</v>
      </c>
    </row>
    <row r="47" spans="1:10" ht="14.25" x14ac:dyDescent="0.2">
      <c r="A47" s="128"/>
      <c r="B47" s="118"/>
      <c r="C47" s="129"/>
      <c r="D47" s="134"/>
      <c r="E47" s="134"/>
      <c r="F47" s="134"/>
      <c r="G47" s="134"/>
      <c r="H47" s="134"/>
      <c r="I47" s="134"/>
      <c r="J47" s="130"/>
    </row>
    <row r="48" spans="1:10" x14ac:dyDescent="0.2">
      <c r="A48" s="138" t="s">
        <v>440</v>
      </c>
      <c r="B48" s="139"/>
      <c r="C48" s="139"/>
      <c r="D48" s="141"/>
      <c r="E48" s="138" t="s">
        <v>444</v>
      </c>
      <c r="F48" s="139"/>
      <c r="G48" s="139"/>
      <c r="H48" s="139"/>
      <c r="I48" s="141"/>
      <c r="J48" s="61">
        <v>2236346</v>
      </c>
    </row>
    <row r="49" spans="1:10" ht="14.25" x14ac:dyDescent="0.2">
      <c r="A49" s="128"/>
      <c r="B49" s="118"/>
      <c r="C49" s="129"/>
      <c r="D49" s="134"/>
      <c r="E49" s="134"/>
      <c r="F49" s="134"/>
      <c r="G49" s="134"/>
      <c r="H49" s="134"/>
      <c r="I49" s="134"/>
      <c r="J49" s="130"/>
    </row>
    <row r="50" spans="1:10" x14ac:dyDescent="0.2">
      <c r="A50" s="138" t="s">
        <v>439</v>
      </c>
      <c r="B50" s="139"/>
      <c r="C50" s="139"/>
      <c r="D50" s="141"/>
      <c r="E50" s="138" t="s">
        <v>444</v>
      </c>
      <c r="F50" s="139"/>
      <c r="G50" s="139"/>
      <c r="H50" s="139"/>
      <c r="I50" s="141"/>
      <c r="J50" s="61">
        <v>1273094</v>
      </c>
    </row>
    <row r="51" spans="1:10" ht="14.25" x14ac:dyDescent="0.2">
      <c r="A51" s="33"/>
      <c r="B51" s="112"/>
      <c r="C51" s="111"/>
      <c r="D51" s="113"/>
      <c r="E51" s="113"/>
      <c r="F51" s="113"/>
      <c r="G51" s="113"/>
      <c r="H51" s="113"/>
      <c r="I51" s="114"/>
      <c r="J51" s="35"/>
    </row>
    <row r="52" spans="1:10" x14ac:dyDescent="0.2">
      <c r="A52" s="138" t="s">
        <v>434</v>
      </c>
      <c r="B52" s="139"/>
      <c r="C52" s="139"/>
      <c r="D52" s="141"/>
      <c r="E52" s="138" t="s">
        <v>445</v>
      </c>
      <c r="F52" s="139"/>
      <c r="G52" s="139"/>
      <c r="H52" s="139"/>
      <c r="I52" s="141"/>
      <c r="J52" s="61">
        <v>3044572</v>
      </c>
    </row>
    <row r="53" spans="1:10" ht="14.25" x14ac:dyDescent="0.2">
      <c r="A53" s="39"/>
      <c r="B53" s="95"/>
      <c r="C53" s="142"/>
      <c r="D53" s="142"/>
      <c r="E53" s="137"/>
      <c r="F53" s="137"/>
      <c r="G53" s="142"/>
      <c r="H53" s="142"/>
      <c r="I53" s="142"/>
      <c r="J53" s="35"/>
    </row>
    <row r="54" spans="1:10" x14ac:dyDescent="0.2">
      <c r="A54" s="138" t="s">
        <v>435</v>
      </c>
      <c r="B54" s="139"/>
      <c r="C54" s="139"/>
      <c r="D54" s="141"/>
      <c r="E54" s="138" t="s">
        <v>444</v>
      </c>
      <c r="F54" s="139"/>
      <c r="G54" s="139"/>
      <c r="H54" s="139"/>
      <c r="I54" s="141"/>
      <c r="J54" s="61">
        <v>2006120</v>
      </c>
    </row>
    <row r="55" spans="1:10" ht="14.25" x14ac:dyDescent="0.2">
      <c r="A55" s="39"/>
      <c r="B55" s="95"/>
      <c r="C55" s="95"/>
      <c r="D55" s="80"/>
      <c r="E55" s="140"/>
      <c r="F55" s="140"/>
      <c r="G55" s="142"/>
      <c r="H55" s="142"/>
      <c r="I55" s="80"/>
      <c r="J55" s="35"/>
    </row>
    <row r="56" spans="1:10" x14ac:dyDescent="0.2">
      <c r="A56" s="138" t="s">
        <v>430</v>
      </c>
      <c r="B56" s="139"/>
      <c r="C56" s="139"/>
      <c r="D56" s="141"/>
      <c r="E56" s="138" t="s">
        <v>446</v>
      </c>
      <c r="F56" s="139"/>
      <c r="G56" s="139"/>
      <c r="H56" s="139"/>
      <c r="I56" s="141"/>
      <c r="J56" s="61">
        <v>3203379</v>
      </c>
    </row>
    <row r="57" spans="1:10" ht="14.25" x14ac:dyDescent="0.2">
      <c r="A57" s="39"/>
      <c r="B57" s="95"/>
      <c r="C57" s="95"/>
      <c r="D57" s="80"/>
      <c r="E57" s="137"/>
      <c r="F57" s="137"/>
      <c r="G57" s="142"/>
      <c r="H57" s="142"/>
      <c r="I57" s="80"/>
      <c r="J57" s="108" t="s">
        <v>422</v>
      </c>
    </row>
    <row r="58" spans="1:10" ht="14.25" x14ac:dyDescent="0.2">
      <c r="A58" s="39"/>
      <c r="B58" s="95"/>
      <c r="C58" s="95"/>
      <c r="D58" s="80"/>
      <c r="E58" s="137"/>
      <c r="F58" s="137"/>
      <c r="G58" s="142"/>
      <c r="H58" s="142"/>
      <c r="I58" s="80"/>
      <c r="J58" s="108" t="s">
        <v>423</v>
      </c>
    </row>
    <row r="59" spans="1:10" ht="14.45" customHeight="1" x14ac:dyDescent="0.2">
      <c r="A59" s="153" t="s">
        <v>400</v>
      </c>
      <c r="B59" s="182"/>
      <c r="C59" s="162" t="s">
        <v>423</v>
      </c>
      <c r="D59" s="163"/>
      <c r="E59" s="189" t="s">
        <v>424</v>
      </c>
      <c r="F59" s="190"/>
      <c r="G59" s="131"/>
      <c r="H59" s="132"/>
      <c r="I59" s="132"/>
      <c r="J59" s="133"/>
    </row>
    <row r="60" spans="1:10" ht="14.25" x14ac:dyDescent="0.2">
      <c r="A60" s="39"/>
      <c r="B60" s="95"/>
      <c r="C60" s="142"/>
      <c r="D60" s="142"/>
      <c r="E60" s="137"/>
      <c r="F60" s="137"/>
      <c r="G60" s="186" t="s">
        <v>425</v>
      </c>
      <c r="H60" s="186"/>
      <c r="I60" s="186"/>
      <c r="J60" s="40"/>
    </row>
    <row r="61" spans="1:10" ht="13.9" customHeight="1" x14ac:dyDescent="0.2">
      <c r="A61" s="153" t="s">
        <v>401</v>
      </c>
      <c r="B61" s="182"/>
      <c r="C61" s="131" t="s">
        <v>458</v>
      </c>
      <c r="D61" s="132"/>
      <c r="E61" s="132"/>
      <c r="F61" s="132"/>
      <c r="G61" s="132"/>
      <c r="H61" s="132"/>
      <c r="I61" s="132"/>
      <c r="J61" s="133"/>
    </row>
    <row r="62" spans="1:10" ht="14.25" x14ac:dyDescent="0.2">
      <c r="A62" s="33"/>
      <c r="B62" s="80"/>
      <c r="C62" s="149" t="s">
        <v>402</v>
      </c>
      <c r="D62" s="149"/>
      <c r="E62" s="149"/>
      <c r="F62" s="149"/>
      <c r="G62" s="149"/>
      <c r="H62" s="149"/>
      <c r="I62" s="149"/>
      <c r="J62" s="35"/>
    </row>
    <row r="63" spans="1:10" ht="14.25" x14ac:dyDescent="0.2">
      <c r="A63" s="153" t="s">
        <v>403</v>
      </c>
      <c r="B63" s="182"/>
      <c r="C63" s="131" t="s">
        <v>459</v>
      </c>
      <c r="D63" s="132"/>
      <c r="E63" s="133"/>
      <c r="F63" s="137"/>
      <c r="G63" s="137"/>
      <c r="H63" s="136"/>
      <c r="I63" s="136"/>
      <c r="J63" s="188"/>
    </row>
    <row r="64" spans="1:10" ht="14.25" x14ac:dyDescent="0.2">
      <c r="A64" s="33"/>
      <c r="B64" s="80"/>
      <c r="C64" s="95"/>
      <c r="D64" s="80"/>
      <c r="E64" s="137"/>
      <c r="F64" s="137"/>
      <c r="G64" s="137"/>
      <c r="H64" s="137"/>
      <c r="I64" s="80"/>
      <c r="J64" s="35"/>
    </row>
    <row r="65" spans="1:10" ht="14.45" customHeight="1" x14ac:dyDescent="0.2">
      <c r="A65" s="153" t="s">
        <v>395</v>
      </c>
      <c r="B65" s="182"/>
      <c r="C65" s="183" t="s">
        <v>460</v>
      </c>
      <c r="D65" s="184"/>
      <c r="E65" s="184"/>
      <c r="F65" s="184"/>
      <c r="G65" s="184"/>
      <c r="H65" s="184"/>
      <c r="I65" s="184"/>
      <c r="J65" s="185"/>
    </row>
    <row r="66" spans="1:10" ht="14.25" x14ac:dyDescent="0.2">
      <c r="A66" s="33"/>
      <c r="B66" s="80"/>
      <c r="C66" s="80"/>
      <c r="D66" s="80"/>
      <c r="E66" s="137"/>
      <c r="F66" s="137"/>
      <c r="G66" s="137"/>
      <c r="H66" s="137"/>
      <c r="I66" s="80"/>
      <c r="J66" s="35"/>
    </row>
    <row r="67" spans="1:10" ht="14.25" x14ac:dyDescent="0.2">
      <c r="A67" s="153" t="s">
        <v>426</v>
      </c>
      <c r="B67" s="182"/>
      <c r="C67" s="183" t="s">
        <v>461</v>
      </c>
      <c r="D67" s="184"/>
      <c r="E67" s="184"/>
      <c r="F67" s="184"/>
      <c r="G67" s="184"/>
      <c r="H67" s="184"/>
      <c r="I67" s="184"/>
      <c r="J67" s="185"/>
    </row>
    <row r="68" spans="1:10" ht="14.45" customHeight="1" x14ac:dyDescent="0.2">
      <c r="A68" s="33"/>
      <c r="B68" s="80"/>
      <c r="C68" s="186" t="s">
        <v>427</v>
      </c>
      <c r="D68" s="186"/>
      <c r="E68" s="186"/>
      <c r="F68" s="186"/>
      <c r="G68" s="80"/>
      <c r="H68" s="80"/>
      <c r="I68" s="80"/>
      <c r="J68" s="35"/>
    </row>
    <row r="69" spans="1:10" ht="14.25" x14ac:dyDescent="0.2">
      <c r="A69" s="153" t="s">
        <v>428</v>
      </c>
      <c r="B69" s="182"/>
      <c r="C69" s="183" t="s">
        <v>462</v>
      </c>
      <c r="D69" s="184"/>
      <c r="E69" s="184"/>
      <c r="F69" s="184"/>
      <c r="G69" s="184"/>
      <c r="H69" s="184"/>
      <c r="I69" s="184"/>
      <c r="J69" s="185"/>
    </row>
    <row r="70" spans="1:10" ht="14.45" customHeight="1" x14ac:dyDescent="0.2">
      <c r="A70" s="41"/>
      <c r="B70" s="42"/>
      <c r="C70" s="187" t="s">
        <v>429</v>
      </c>
      <c r="D70" s="187"/>
      <c r="E70" s="187"/>
      <c r="F70" s="187"/>
      <c r="G70" s="187"/>
      <c r="H70" s="42"/>
      <c r="I70" s="42"/>
      <c r="J70" s="43"/>
    </row>
    <row r="77" spans="1:10" ht="27.2" customHeight="1" x14ac:dyDescent="0.2"/>
    <row r="81" ht="38.450000000000003" customHeight="1" x14ac:dyDescent="0.2"/>
  </sheetData>
  <sheetProtection algorithmName="SHA-512" hashValue="KdCilA9gRauvjHabgV2c/HSgETEkcVs0KV9IXAVg2WTYNEgAQLX9mTUSjBR9EOvmUkY844LH0Eo/xDHXoskF9w==" saltValue="v33h1tt58hdImv8LD8qLyQ==" spinCount="100000" sheet="1" objects="1" scenarios="1" formatCells="0" insertRows="0"/>
  <mergeCells count="137">
    <mergeCell ref="A46:D46"/>
    <mergeCell ref="E46:I46"/>
    <mergeCell ref="A50:D50"/>
    <mergeCell ref="E50:I50"/>
    <mergeCell ref="A48:D48"/>
    <mergeCell ref="E48:I48"/>
    <mergeCell ref="A38:D38"/>
    <mergeCell ref="E38:I38"/>
    <mergeCell ref="E66:F66"/>
    <mergeCell ref="G66:H66"/>
    <mergeCell ref="C60:D60"/>
    <mergeCell ref="E60:F60"/>
    <mergeCell ref="G60:I60"/>
    <mergeCell ref="A61:B61"/>
    <mergeCell ref="C61:J61"/>
    <mergeCell ref="A56:D56"/>
    <mergeCell ref="E56:I56"/>
    <mergeCell ref="E59:F59"/>
    <mergeCell ref="E57:F57"/>
    <mergeCell ref="G57:H57"/>
    <mergeCell ref="E58:F58"/>
    <mergeCell ref="G58:H58"/>
    <mergeCell ref="A59:B59"/>
    <mergeCell ref="C59:D59"/>
    <mergeCell ref="A67:B67"/>
    <mergeCell ref="C67:J67"/>
    <mergeCell ref="C68:F68"/>
    <mergeCell ref="A69:B69"/>
    <mergeCell ref="C69:J69"/>
    <mergeCell ref="C70:G70"/>
    <mergeCell ref="C62:I62"/>
    <mergeCell ref="A63:B63"/>
    <mergeCell ref="C63:E63"/>
    <mergeCell ref="F63:G63"/>
    <mergeCell ref="H63:J63"/>
    <mergeCell ref="E64:F64"/>
    <mergeCell ref="G64:H64"/>
    <mergeCell ref="A65:B65"/>
    <mergeCell ref="C65:J6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E41:F41"/>
    <mergeCell ref="G41:H41"/>
    <mergeCell ref="A42:D42"/>
    <mergeCell ref="E42:I42"/>
    <mergeCell ref="A44:D44"/>
    <mergeCell ref="E44:I44"/>
    <mergeCell ref="A30:B30"/>
    <mergeCell ref="D30:G30"/>
    <mergeCell ref="A31:B31"/>
    <mergeCell ref="E31:F31"/>
    <mergeCell ref="G31:H31"/>
    <mergeCell ref="I31:J31"/>
    <mergeCell ref="A32:B32"/>
    <mergeCell ref="D32:G32"/>
    <mergeCell ref="E33:F33"/>
    <mergeCell ref="G33:H33"/>
    <mergeCell ref="G59:J59"/>
    <mergeCell ref="D43:I43"/>
    <mergeCell ref="D45:I45"/>
    <mergeCell ref="D47:I47"/>
    <mergeCell ref="D49:I49"/>
    <mergeCell ref="D37:I37"/>
    <mergeCell ref="A34:D34"/>
    <mergeCell ref="E34:I34"/>
    <mergeCell ref="E35:F35"/>
    <mergeCell ref="G35:H35"/>
    <mergeCell ref="A36:D36"/>
    <mergeCell ref="E55:F55"/>
    <mergeCell ref="E53:F53"/>
    <mergeCell ref="A52:D52"/>
    <mergeCell ref="E52:I52"/>
    <mergeCell ref="C53:D53"/>
    <mergeCell ref="G53:I53"/>
    <mergeCell ref="A54:D54"/>
    <mergeCell ref="E54:I54"/>
    <mergeCell ref="G55:H55"/>
    <mergeCell ref="E36:I36"/>
    <mergeCell ref="D39:I39"/>
    <mergeCell ref="A40:D40"/>
    <mergeCell ref="E40:I40"/>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59:D59">
      <formula1>$J$57:$J$58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4" zoomScale="110" zoomScaleNormal="100" workbookViewId="0">
      <selection activeCell="K60" sqref="K60"/>
    </sheetView>
  </sheetViews>
  <sheetFormatPr defaultColWidth="8.85546875" defaultRowHeight="12.75" x14ac:dyDescent="0.2"/>
  <cols>
    <col min="1" max="7" width="8.85546875" style="25"/>
    <col min="8" max="9" width="9.85546875" style="60" customWidth="1"/>
    <col min="10" max="10" width="10.28515625" style="25" bestFit="1" customWidth="1"/>
    <col min="11" max="16384" width="8.85546875" style="25"/>
  </cols>
  <sheetData>
    <row r="1" spans="1:9" x14ac:dyDescent="0.2">
      <c r="A1" s="203" t="s">
        <v>1</v>
      </c>
      <c r="B1" s="204"/>
      <c r="C1" s="204"/>
      <c r="D1" s="204"/>
      <c r="E1" s="204"/>
      <c r="F1" s="204"/>
      <c r="G1" s="204"/>
      <c r="H1" s="204"/>
      <c r="I1" s="204"/>
    </row>
    <row r="2" spans="1:9" x14ac:dyDescent="0.2">
      <c r="A2" s="205" t="s">
        <v>464</v>
      </c>
      <c r="B2" s="206"/>
      <c r="C2" s="206"/>
      <c r="D2" s="206"/>
      <c r="E2" s="206"/>
      <c r="F2" s="206"/>
      <c r="G2" s="206"/>
      <c r="H2" s="206"/>
      <c r="I2" s="206"/>
    </row>
    <row r="3" spans="1:9" x14ac:dyDescent="0.2">
      <c r="A3" s="207" t="s">
        <v>361</v>
      </c>
      <c r="B3" s="208"/>
      <c r="C3" s="208"/>
      <c r="D3" s="208"/>
      <c r="E3" s="208"/>
      <c r="F3" s="208"/>
      <c r="G3" s="208"/>
      <c r="H3" s="208"/>
      <c r="I3" s="208"/>
    </row>
    <row r="4" spans="1:9" x14ac:dyDescent="0.2">
      <c r="A4" s="209" t="s">
        <v>463</v>
      </c>
      <c r="B4" s="210"/>
      <c r="C4" s="210"/>
      <c r="D4" s="210"/>
      <c r="E4" s="210"/>
      <c r="F4" s="210"/>
      <c r="G4" s="210"/>
      <c r="H4" s="210"/>
      <c r="I4" s="211"/>
    </row>
    <row r="5" spans="1:9" ht="57" thickBot="1" x14ac:dyDescent="0.25">
      <c r="A5" s="215" t="s">
        <v>2</v>
      </c>
      <c r="B5" s="216"/>
      <c r="C5" s="216"/>
      <c r="D5" s="216"/>
      <c r="E5" s="216"/>
      <c r="F5" s="217"/>
      <c r="G5" s="26" t="s">
        <v>113</v>
      </c>
      <c r="H5" s="55" t="s">
        <v>376</v>
      </c>
      <c r="I5" s="56" t="s">
        <v>384</v>
      </c>
    </row>
    <row r="6" spans="1:9" x14ac:dyDescent="0.2">
      <c r="A6" s="212">
        <v>1</v>
      </c>
      <c r="B6" s="213"/>
      <c r="C6" s="213"/>
      <c r="D6" s="213"/>
      <c r="E6" s="213"/>
      <c r="F6" s="214"/>
      <c r="G6" s="27">
        <v>2</v>
      </c>
      <c r="H6" s="28">
        <v>3</v>
      </c>
      <c r="I6" s="28">
        <v>4</v>
      </c>
    </row>
    <row r="7" spans="1:9" x14ac:dyDescent="0.2">
      <c r="A7" s="218"/>
      <c r="B7" s="218"/>
      <c r="C7" s="218"/>
      <c r="D7" s="218"/>
      <c r="E7" s="218"/>
      <c r="F7" s="218"/>
      <c r="G7" s="218"/>
      <c r="H7" s="218"/>
      <c r="I7" s="219"/>
    </row>
    <row r="8" spans="1:9" ht="12.75" customHeight="1" x14ac:dyDescent="0.2">
      <c r="A8" s="220" t="s">
        <v>4</v>
      </c>
      <c r="B8" s="221"/>
      <c r="C8" s="221"/>
      <c r="D8" s="221"/>
      <c r="E8" s="221"/>
      <c r="F8" s="222"/>
      <c r="G8" s="16">
        <v>1</v>
      </c>
      <c r="H8" s="57">
        <v>0</v>
      </c>
      <c r="I8" s="57">
        <v>0</v>
      </c>
    </row>
    <row r="9" spans="1:9" ht="12.75" customHeight="1" x14ac:dyDescent="0.2">
      <c r="A9" s="200" t="s">
        <v>5</v>
      </c>
      <c r="B9" s="201"/>
      <c r="C9" s="201"/>
      <c r="D9" s="201"/>
      <c r="E9" s="201"/>
      <c r="F9" s="202"/>
      <c r="G9" s="17">
        <v>2</v>
      </c>
      <c r="H9" s="58">
        <f>H10+H17+H27+H38+H43</f>
        <v>4632400572</v>
      </c>
      <c r="I9" s="58">
        <f>I10+I17+I27+I38+I43</f>
        <v>5310891538</v>
      </c>
    </row>
    <row r="10" spans="1:9" ht="12.75" customHeight="1" x14ac:dyDescent="0.2">
      <c r="A10" s="192" t="s">
        <v>6</v>
      </c>
      <c r="B10" s="193"/>
      <c r="C10" s="193"/>
      <c r="D10" s="193"/>
      <c r="E10" s="193"/>
      <c r="F10" s="194"/>
      <c r="G10" s="17">
        <v>3</v>
      </c>
      <c r="H10" s="58">
        <f>H11+H12+H13+H14+H15+H16</f>
        <v>45224706</v>
      </c>
      <c r="I10" s="58">
        <f>I11+I12+I13+I14+I15+I16</f>
        <v>53726810</v>
      </c>
    </row>
    <row r="11" spans="1:9" ht="12.75" customHeight="1" x14ac:dyDescent="0.2">
      <c r="A11" s="197" t="s">
        <v>7</v>
      </c>
      <c r="B11" s="198"/>
      <c r="C11" s="198"/>
      <c r="D11" s="198"/>
      <c r="E11" s="198"/>
      <c r="F11" s="199"/>
      <c r="G11" s="16">
        <v>4</v>
      </c>
      <c r="H11" s="57">
        <v>0</v>
      </c>
      <c r="I11" s="57">
        <v>0</v>
      </c>
    </row>
    <row r="12" spans="1:9" ht="23.45" customHeight="1" x14ac:dyDescent="0.2">
      <c r="A12" s="197" t="s">
        <v>8</v>
      </c>
      <c r="B12" s="198"/>
      <c r="C12" s="198"/>
      <c r="D12" s="198"/>
      <c r="E12" s="198"/>
      <c r="F12" s="199"/>
      <c r="G12" s="16">
        <v>5</v>
      </c>
      <c r="H12" s="57">
        <v>37949592</v>
      </c>
      <c r="I12" s="57">
        <v>46298666</v>
      </c>
    </row>
    <row r="13" spans="1:9" ht="12.75" customHeight="1" x14ac:dyDescent="0.2">
      <c r="A13" s="197" t="s">
        <v>9</v>
      </c>
      <c r="B13" s="198"/>
      <c r="C13" s="198"/>
      <c r="D13" s="198"/>
      <c r="E13" s="198"/>
      <c r="F13" s="199"/>
      <c r="G13" s="16">
        <v>6</v>
      </c>
      <c r="H13" s="57">
        <v>6567609</v>
      </c>
      <c r="I13" s="57">
        <v>6567609</v>
      </c>
    </row>
    <row r="14" spans="1:9" ht="12.75" customHeight="1" x14ac:dyDescent="0.2">
      <c r="A14" s="197" t="s">
        <v>10</v>
      </c>
      <c r="B14" s="198"/>
      <c r="C14" s="198"/>
      <c r="D14" s="198"/>
      <c r="E14" s="198"/>
      <c r="F14" s="199"/>
      <c r="G14" s="16">
        <v>7</v>
      </c>
      <c r="H14" s="57">
        <v>0</v>
      </c>
      <c r="I14" s="57">
        <v>0</v>
      </c>
    </row>
    <row r="15" spans="1:9" ht="12.75" customHeight="1" x14ac:dyDescent="0.2">
      <c r="A15" s="197" t="s">
        <v>11</v>
      </c>
      <c r="B15" s="198"/>
      <c r="C15" s="198"/>
      <c r="D15" s="198"/>
      <c r="E15" s="198"/>
      <c r="F15" s="199"/>
      <c r="G15" s="16">
        <v>8</v>
      </c>
      <c r="H15" s="57">
        <v>707505</v>
      </c>
      <c r="I15" s="57">
        <v>860535</v>
      </c>
    </row>
    <row r="16" spans="1:9" ht="12.75" customHeight="1" x14ac:dyDescent="0.2">
      <c r="A16" s="197" t="s">
        <v>12</v>
      </c>
      <c r="B16" s="198"/>
      <c r="C16" s="198"/>
      <c r="D16" s="198"/>
      <c r="E16" s="198"/>
      <c r="F16" s="199"/>
      <c r="G16" s="16">
        <v>9</v>
      </c>
      <c r="H16" s="57">
        <v>0</v>
      </c>
      <c r="I16" s="57">
        <v>0</v>
      </c>
    </row>
    <row r="17" spans="1:9" ht="12.75" customHeight="1" x14ac:dyDescent="0.2">
      <c r="A17" s="192" t="s">
        <v>13</v>
      </c>
      <c r="B17" s="193"/>
      <c r="C17" s="193"/>
      <c r="D17" s="193"/>
      <c r="E17" s="193"/>
      <c r="F17" s="194"/>
      <c r="G17" s="17">
        <v>10</v>
      </c>
      <c r="H17" s="58">
        <f>H18+H19+H20+H21+H22+H23+H24+H25+H26</f>
        <v>4440260536</v>
      </c>
      <c r="I17" s="58">
        <f>I18+I19+I20+I21+I22+I23+I24+I25+I26</f>
        <v>5111237027</v>
      </c>
    </row>
    <row r="18" spans="1:9" ht="12.75" customHeight="1" x14ac:dyDescent="0.2">
      <c r="A18" s="197" t="s">
        <v>14</v>
      </c>
      <c r="B18" s="198"/>
      <c r="C18" s="198"/>
      <c r="D18" s="198"/>
      <c r="E18" s="198"/>
      <c r="F18" s="199"/>
      <c r="G18" s="16">
        <v>11</v>
      </c>
      <c r="H18" s="57">
        <v>874708080</v>
      </c>
      <c r="I18" s="57">
        <v>973018037</v>
      </c>
    </row>
    <row r="19" spans="1:9" ht="12.75" customHeight="1" x14ac:dyDescent="0.2">
      <c r="A19" s="197" t="s">
        <v>15</v>
      </c>
      <c r="B19" s="198"/>
      <c r="C19" s="198"/>
      <c r="D19" s="198"/>
      <c r="E19" s="198"/>
      <c r="F19" s="199"/>
      <c r="G19" s="16">
        <v>12</v>
      </c>
      <c r="H19" s="57">
        <v>2871712565</v>
      </c>
      <c r="I19" s="57">
        <v>3331975756</v>
      </c>
    </row>
    <row r="20" spans="1:9" ht="12.75" customHeight="1" x14ac:dyDescent="0.2">
      <c r="A20" s="197" t="s">
        <v>16</v>
      </c>
      <c r="B20" s="198"/>
      <c r="C20" s="198"/>
      <c r="D20" s="198"/>
      <c r="E20" s="198"/>
      <c r="F20" s="199"/>
      <c r="G20" s="16">
        <v>13</v>
      </c>
      <c r="H20" s="57">
        <v>367257268</v>
      </c>
      <c r="I20" s="57">
        <v>443971567</v>
      </c>
    </row>
    <row r="21" spans="1:9" ht="12.75" customHeight="1" x14ac:dyDescent="0.2">
      <c r="A21" s="197" t="s">
        <v>17</v>
      </c>
      <c r="B21" s="198"/>
      <c r="C21" s="198"/>
      <c r="D21" s="198"/>
      <c r="E21" s="198"/>
      <c r="F21" s="199"/>
      <c r="G21" s="16">
        <v>14</v>
      </c>
      <c r="H21" s="57">
        <v>101131434</v>
      </c>
      <c r="I21" s="57">
        <v>132923120</v>
      </c>
    </row>
    <row r="22" spans="1:9" ht="12.75" customHeight="1" x14ac:dyDescent="0.2">
      <c r="A22" s="197" t="s">
        <v>18</v>
      </c>
      <c r="B22" s="198"/>
      <c r="C22" s="198"/>
      <c r="D22" s="198"/>
      <c r="E22" s="198"/>
      <c r="F22" s="199"/>
      <c r="G22" s="16">
        <v>15</v>
      </c>
      <c r="H22" s="57">
        <v>0</v>
      </c>
      <c r="I22" s="57">
        <v>0</v>
      </c>
    </row>
    <row r="23" spans="1:9" ht="12.75" customHeight="1" x14ac:dyDescent="0.2">
      <c r="A23" s="197" t="s">
        <v>19</v>
      </c>
      <c r="B23" s="198"/>
      <c r="C23" s="198"/>
      <c r="D23" s="198"/>
      <c r="E23" s="198"/>
      <c r="F23" s="199"/>
      <c r="G23" s="16">
        <v>16</v>
      </c>
      <c r="H23" s="57">
        <v>24768328</v>
      </c>
      <c r="I23" s="57">
        <v>12350960</v>
      </c>
    </row>
    <row r="24" spans="1:9" ht="12.75" customHeight="1" x14ac:dyDescent="0.2">
      <c r="A24" s="197" t="s">
        <v>20</v>
      </c>
      <c r="B24" s="198"/>
      <c r="C24" s="198"/>
      <c r="D24" s="198"/>
      <c r="E24" s="198"/>
      <c r="F24" s="199"/>
      <c r="G24" s="16">
        <v>17</v>
      </c>
      <c r="H24" s="57">
        <v>149431796</v>
      </c>
      <c r="I24" s="57">
        <v>160356644</v>
      </c>
    </row>
    <row r="25" spans="1:9" ht="12.75" customHeight="1" x14ac:dyDescent="0.2">
      <c r="A25" s="197" t="s">
        <v>21</v>
      </c>
      <c r="B25" s="198"/>
      <c r="C25" s="198"/>
      <c r="D25" s="198"/>
      <c r="E25" s="198"/>
      <c r="F25" s="199"/>
      <c r="G25" s="16">
        <v>18</v>
      </c>
      <c r="H25" s="57">
        <v>40996707</v>
      </c>
      <c r="I25" s="57">
        <v>47000469</v>
      </c>
    </row>
    <row r="26" spans="1:9" ht="12.75" customHeight="1" x14ac:dyDescent="0.2">
      <c r="A26" s="197" t="s">
        <v>22</v>
      </c>
      <c r="B26" s="198"/>
      <c r="C26" s="198"/>
      <c r="D26" s="198"/>
      <c r="E26" s="198"/>
      <c r="F26" s="199"/>
      <c r="G26" s="16">
        <v>19</v>
      </c>
      <c r="H26" s="57">
        <v>10254358</v>
      </c>
      <c r="I26" s="57">
        <v>9640474</v>
      </c>
    </row>
    <row r="27" spans="1:9" ht="12.75" customHeight="1" x14ac:dyDescent="0.2">
      <c r="A27" s="192" t="s">
        <v>23</v>
      </c>
      <c r="B27" s="193"/>
      <c r="C27" s="193"/>
      <c r="D27" s="193"/>
      <c r="E27" s="193"/>
      <c r="F27" s="194"/>
      <c r="G27" s="17">
        <v>20</v>
      </c>
      <c r="H27" s="58">
        <f>SUM(H28:H37)</f>
        <v>5417132</v>
      </c>
      <c r="I27" s="58">
        <f>SUM(I28:I37)</f>
        <v>20074375</v>
      </c>
    </row>
    <row r="28" spans="1:9" ht="12.75" customHeight="1" x14ac:dyDescent="0.2">
      <c r="A28" s="197" t="s">
        <v>24</v>
      </c>
      <c r="B28" s="198"/>
      <c r="C28" s="198"/>
      <c r="D28" s="198"/>
      <c r="E28" s="198"/>
      <c r="F28" s="199"/>
      <c r="G28" s="16">
        <v>21</v>
      </c>
      <c r="H28" s="119">
        <v>1435245</v>
      </c>
      <c r="I28" s="119">
        <v>0</v>
      </c>
    </row>
    <row r="29" spans="1:9" ht="12.75" customHeight="1" x14ac:dyDescent="0.2">
      <c r="A29" s="197" t="s">
        <v>25</v>
      </c>
      <c r="B29" s="198"/>
      <c r="C29" s="198"/>
      <c r="D29" s="198"/>
      <c r="E29" s="198"/>
      <c r="F29" s="199"/>
      <c r="G29" s="16">
        <v>22</v>
      </c>
      <c r="H29" s="57">
        <v>0</v>
      </c>
      <c r="I29" s="57">
        <v>0</v>
      </c>
    </row>
    <row r="30" spans="1:9" ht="12.75" customHeight="1" x14ac:dyDescent="0.2">
      <c r="A30" s="197" t="s">
        <v>26</v>
      </c>
      <c r="B30" s="198"/>
      <c r="C30" s="198"/>
      <c r="D30" s="198"/>
      <c r="E30" s="198"/>
      <c r="F30" s="199"/>
      <c r="G30" s="16">
        <v>23</v>
      </c>
      <c r="H30" s="57">
        <v>0</v>
      </c>
      <c r="I30" s="57">
        <v>0</v>
      </c>
    </row>
    <row r="31" spans="1:9" ht="24.6" customHeight="1" x14ac:dyDescent="0.2">
      <c r="A31" s="197" t="s">
        <v>27</v>
      </c>
      <c r="B31" s="198"/>
      <c r="C31" s="198"/>
      <c r="D31" s="198"/>
      <c r="E31" s="198"/>
      <c r="F31" s="199"/>
      <c r="G31" s="16">
        <v>24</v>
      </c>
      <c r="H31" s="57">
        <v>0</v>
      </c>
      <c r="I31" s="57">
        <v>0</v>
      </c>
    </row>
    <row r="32" spans="1:9" ht="24" customHeight="1" x14ac:dyDescent="0.2">
      <c r="A32" s="197" t="s">
        <v>28</v>
      </c>
      <c r="B32" s="198"/>
      <c r="C32" s="198"/>
      <c r="D32" s="198"/>
      <c r="E32" s="198"/>
      <c r="F32" s="199"/>
      <c r="G32" s="16">
        <v>25</v>
      </c>
      <c r="H32" s="57">
        <v>0</v>
      </c>
      <c r="I32" s="57">
        <v>0</v>
      </c>
    </row>
    <row r="33" spans="1:9" ht="26.45" customHeight="1" x14ac:dyDescent="0.2">
      <c r="A33" s="197" t="s">
        <v>29</v>
      </c>
      <c r="B33" s="198"/>
      <c r="C33" s="198"/>
      <c r="D33" s="198"/>
      <c r="E33" s="198"/>
      <c r="F33" s="199"/>
      <c r="G33" s="16">
        <v>26</v>
      </c>
      <c r="H33" s="57">
        <v>0</v>
      </c>
      <c r="I33" s="57">
        <v>0</v>
      </c>
    </row>
    <row r="34" spans="1:9" ht="12.75" customHeight="1" x14ac:dyDescent="0.2">
      <c r="A34" s="197" t="s">
        <v>30</v>
      </c>
      <c r="B34" s="198"/>
      <c r="C34" s="198"/>
      <c r="D34" s="198"/>
      <c r="E34" s="198"/>
      <c r="F34" s="199"/>
      <c r="G34" s="16">
        <v>27</v>
      </c>
      <c r="H34" s="119">
        <v>3620830</v>
      </c>
      <c r="I34" s="119">
        <v>4289892</v>
      </c>
    </row>
    <row r="35" spans="1:9" ht="12.75" customHeight="1" x14ac:dyDescent="0.2">
      <c r="A35" s="197" t="s">
        <v>31</v>
      </c>
      <c r="B35" s="198"/>
      <c r="C35" s="198"/>
      <c r="D35" s="198"/>
      <c r="E35" s="198"/>
      <c r="F35" s="199"/>
      <c r="G35" s="16">
        <v>28</v>
      </c>
      <c r="H35" s="57">
        <v>191057</v>
      </c>
      <c r="I35" s="57">
        <v>15590772</v>
      </c>
    </row>
    <row r="36" spans="1:9" ht="12.75" customHeight="1" x14ac:dyDescent="0.2">
      <c r="A36" s="197" t="s">
        <v>32</v>
      </c>
      <c r="B36" s="198"/>
      <c r="C36" s="198"/>
      <c r="D36" s="198"/>
      <c r="E36" s="198"/>
      <c r="F36" s="199"/>
      <c r="G36" s="16">
        <v>29</v>
      </c>
      <c r="H36" s="57">
        <v>0</v>
      </c>
      <c r="I36" s="57">
        <v>0</v>
      </c>
    </row>
    <row r="37" spans="1:9" ht="12.75" customHeight="1" x14ac:dyDescent="0.2">
      <c r="A37" s="197" t="s">
        <v>33</v>
      </c>
      <c r="B37" s="198"/>
      <c r="C37" s="198"/>
      <c r="D37" s="198"/>
      <c r="E37" s="198"/>
      <c r="F37" s="199"/>
      <c r="G37" s="16">
        <v>30</v>
      </c>
      <c r="H37" s="57">
        <v>170000</v>
      </c>
      <c r="I37" s="57">
        <v>193711</v>
      </c>
    </row>
    <row r="38" spans="1:9" ht="12.75" customHeight="1" x14ac:dyDescent="0.2">
      <c r="A38" s="192" t="s">
        <v>34</v>
      </c>
      <c r="B38" s="193"/>
      <c r="C38" s="193"/>
      <c r="D38" s="193"/>
      <c r="E38" s="193"/>
      <c r="F38" s="194"/>
      <c r="G38" s="17">
        <v>31</v>
      </c>
      <c r="H38" s="58">
        <f>H39+H40+H41+H42</f>
        <v>834499</v>
      </c>
      <c r="I38" s="58">
        <f>I39+I40+I41+I42</f>
        <v>147290</v>
      </c>
    </row>
    <row r="39" spans="1:9" ht="12.75" customHeight="1" x14ac:dyDescent="0.2">
      <c r="A39" s="197" t="s">
        <v>35</v>
      </c>
      <c r="B39" s="198"/>
      <c r="C39" s="198"/>
      <c r="D39" s="198"/>
      <c r="E39" s="198"/>
      <c r="F39" s="199"/>
      <c r="G39" s="16">
        <v>32</v>
      </c>
      <c r="H39" s="57">
        <v>0</v>
      </c>
      <c r="I39" s="119">
        <v>0</v>
      </c>
    </row>
    <row r="40" spans="1:9" ht="12.75" customHeight="1" x14ac:dyDescent="0.2">
      <c r="A40" s="197" t="s">
        <v>36</v>
      </c>
      <c r="B40" s="198"/>
      <c r="C40" s="198"/>
      <c r="D40" s="198"/>
      <c r="E40" s="198"/>
      <c r="F40" s="199"/>
      <c r="G40" s="16">
        <v>33</v>
      </c>
      <c r="H40" s="57">
        <v>0</v>
      </c>
      <c r="I40" s="57">
        <v>0</v>
      </c>
    </row>
    <row r="41" spans="1:9" ht="12.75" customHeight="1" x14ac:dyDescent="0.2">
      <c r="A41" s="197" t="s">
        <v>37</v>
      </c>
      <c r="B41" s="198"/>
      <c r="C41" s="198"/>
      <c r="D41" s="198"/>
      <c r="E41" s="198"/>
      <c r="F41" s="199"/>
      <c r="G41" s="16">
        <v>34</v>
      </c>
      <c r="H41" s="57">
        <v>43750</v>
      </c>
      <c r="I41" s="57">
        <v>0</v>
      </c>
    </row>
    <row r="42" spans="1:9" ht="12.75" customHeight="1" x14ac:dyDescent="0.2">
      <c r="A42" s="197" t="s">
        <v>38</v>
      </c>
      <c r="B42" s="198"/>
      <c r="C42" s="198"/>
      <c r="D42" s="198"/>
      <c r="E42" s="198"/>
      <c r="F42" s="199"/>
      <c r="G42" s="16">
        <v>35</v>
      </c>
      <c r="H42" s="57">
        <v>790749</v>
      </c>
      <c r="I42" s="57">
        <v>147290</v>
      </c>
    </row>
    <row r="43" spans="1:9" ht="12.75" customHeight="1" x14ac:dyDescent="0.2">
      <c r="A43" s="223" t="s">
        <v>39</v>
      </c>
      <c r="B43" s="224"/>
      <c r="C43" s="224"/>
      <c r="D43" s="224"/>
      <c r="E43" s="224"/>
      <c r="F43" s="225"/>
      <c r="G43" s="16">
        <v>36</v>
      </c>
      <c r="H43" s="57">
        <v>140663699</v>
      </c>
      <c r="I43" s="57">
        <v>125706036</v>
      </c>
    </row>
    <row r="44" spans="1:9" ht="12.75" customHeight="1" x14ac:dyDescent="0.2">
      <c r="A44" s="200" t="s">
        <v>40</v>
      </c>
      <c r="B44" s="201"/>
      <c r="C44" s="201"/>
      <c r="D44" s="201"/>
      <c r="E44" s="201"/>
      <c r="F44" s="202"/>
      <c r="G44" s="17">
        <v>37</v>
      </c>
      <c r="H44" s="58">
        <f>H45+H53+H60+H70</f>
        <v>343822386</v>
      </c>
      <c r="I44" s="58">
        <f>I45+I53+I60+I70</f>
        <v>332775548</v>
      </c>
    </row>
    <row r="45" spans="1:9" ht="12.75" customHeight="1" x14ac:dyDescent="0.2">
      <c r="A45" s="192" t="s">
        <v>41</v>
      </c>
      <c r="B45" s="193"/>
      <c r="C45" s="193"/>
      <c r="D45" s="193"/>
      <c r="E45" s="193"/>
      <c r="F45" s="194"/>
      <c r="G45" s="17">
        <v>38</v>
      </c>
      <c r="H45" s="58">
        <f>SUM(H46:H52)</f>
        <v>24496814</v>
      </c>
      <c r="I45" s="58">
        <f>SUM(I46:I52)</f>
        <v>25447350</v>
      </c>
    </row>
    <row r="46" spans="1:9" ht="12.75" customHeight="1" x14ac:dyDescent="0.2">
      <c r="A46" s="197" t="s">
        <v>42</v>
      </c>
      <c r="B46" s="198"/>
      <c r="C46" s="198"/>
      <c r="D46" s="198"/>
      <c r="E46" s="198"/>
      <c r="F46" s="199"/>
      <c r="G46" s="16">
        <v>39</v>
      </c>
      <c r="H46" s="119">
        <v>24296180</v>
      </c>
      <c r="I46" s="119">
        <v>25241646</v>
      </c>
    </row>
    <row r="47" spans="1:9" ht="12.75" customHeight="1" x14ac:dyDescent="0.2">
      <c r="A47" s="197" t="s">
        <v>43</v>
      </c>
      <c r="B47" s="198"/>
      <c r="C47" s="198"/>
      <c r="D47" s="198"/>
      <c r="E47" s="198"/>
      <c r="F47" s="199"/>
      <c r="G47" s="16">
        <v>40</v>
      </c>
      <c r="H47" s="57">
        <v>0</v>
      </c>
      <c r="I47" s="57">
        <v>0</v>
      </c>
    </row>
    <row r="48" spans="1:9" ht="12.75" customHeight="1" x14ac:dyDescent="0.2">
      <c r="A48" s="197" t="s">
        <v>44</v>
      </c>
      <c r="B48" s="198"/>
      <c r="C48" s="198"/>
      <c r="D48" s="198"/>
      <c r="E48" s="198"/>
      <c r="F48" s="199"/>
      <c r="G48" s="16">
        <v>41</v>
      </c>
      <c r="H48" s="57">
        <v>0</v>
      </c>
      <c r="I48" s="57">
        <v>0</v>
      </c>
    </row>
    <row r="49" spans="1:9" ht="12.75" customHeight="1" x14ac:dyDescent="0.2">
      <c r="A49" s="197" t="s">
        <v>45</v>
      </c>
      <c r="B49" s="198"/>
      <c r="C49" s="198"/>
      <c r="D49" s="198"/>
      <c r="E49" s="198"/>
      <c r="F49" s="199"/>
      <c r="G49" s="16">
        <v>42</v>
      </c>
      <c r="H49" s="119">
        <v>156426</v>
      </c>
      <c r="I49" s="119">
        <v>172328</v>
      </c>
    </row>
    <row r="50" spans="1:9" ht="12.75" customHeight="1" x14ac:dyDescent="0.2">
      <c r="A50" s="197" t="s">
        <v>46</v>
      </c>
      <c r="B50" s="198"/>
      <c r="C50" s="198"/>
      <c r="D50" s="198"/>
      <c r="E50" s="198"/>
      <c r="F50" s="199"/>
      <c r="G50" s="16">
        <v>43</v>
      </c>
      <c r="H50" s="57">
        <v>44208</v>
      </c>
      <c r="I50" s="57">
        <v>33376</v>
      </c>
    </row>
    <row r="51" spans="1:9" ht="12.75" customHeight="1" x14ac:dyDescent="0.2">
      <c r="A51" s="197" t="s">
        <v>47</v>
      </c>
      <c r="B51" s="198"/>
      <c r="C51" s="198"/>
      <c r="D51" s="198"/>
      <c r="E51" s="198"/>
      <c r="F51" s="199"/>
      <c r="G51" s="16">
        <v>44</v>
      </c>
      <c r="H51" s="57">
        <v>0</v>
      </c>
      <c r="I51" s="57">
        <v>0</v>
      </c>
    </row>
    <row r="52" spans="1:9" ht="12.75" customHeight="1" x14ac:dyDescent="0.2">
      <c r="A52" s="197" t="s">
        <v>48</v>
      </c>
      <c r="B52" s="198"/>
      <c r="C52" s="198"/>
      <c r="D52" s="198"/>
      <c r="E52" s="198"/>
      <c r="F52" s="199"/>
      <c r="G52" s="16">
        <v>45</v>
      </c>
      <c r="H52" s="57">
        <v>0</v>
      </c>
      <c r="I52" s="57">
        <v>0</v>
      </c>
    </row>
    <row r="53" spans="1:9" ht="12.75" customHeight="1" x14ac:dyDescent="0.2">
      <c r="A53" s="192" t="s">
        <v>49</v>
      </c>
      <c r="B53" s="193"/>
      <c r="C53" s="193"/>
      <c r="D53" s="193"/>
      <c r="E53" s="193"/>
      <c r="F53" s="194"/>
      <c r="G53" s="17">
        <v>46</v>
      </c>
      <c r="H53" s="58">
        <f>SUM(H54:H59)</f>
        <v>30637890</v>
      </c>
      <c r="I53" s="58">
        <f>SUM(I54:I59)</f>
        <v>45442095</v>
      </c>
    </row>
    <row r="54" spans="1:9" ht="12.75" customHeight="1" x14ac:dyDescent="0.2">
      <c r="A54" s="197" t="s">
        <v>50</v>
      </c>
      <c r="B54" s="198"/>
      <c r="C54" s="198"/>
      <c r="D54" s="198"/>
      <c r="E54" s="198"/>
      <c r="F54" s="199"/>
      <c r="G54" s="16">
        <v>47</v>
      </c>
      <c r="H54" s="119">
        <v>231675</v>
      </c>
      <c r="I54" s="119">
        <v>0</v>
      </c>
    </row>
    <row r="55" spans="1:9" ht="12.75" customHeight="1" x14ac:dyDescent="0.2">
      <c r="A55" s="197" t="s">
        <v>51</v>
      </c>
      <c r="B55" s="198"/>
      <c r="C55" s="198"/>
      <c r="D55" s="198"/>
      <c r="E55" s="198"/>
      <c r="F55" s="199"/>
      <c r="G55" s="16">
        <v>48</v>
      </c>
      <c r="H55" s="57">
        <v>0</v>
      </c>
      <c r="I55" s="57">
        <v>1380025</v>
      </c>
    </row>
    <row r="56" spans="1:9" ht="12.75" customHeight="1" x14ac:dyDescent="0.2">
      <c r="A56" s="197" t="s">
        <v>52</v>
      </c>
      <c r="B56" s="198"/>
      <c r="C56" s="198"/>
      <c r="D56" s="198"/>
      <c r="E56" s="198"/>
      <c r="F56" s="199"/>
      <c r="G56" s="16">
        <v>49</v>
      </c>
      <c r="H56" s="57">
        <v>13742895</v>
      </c>
      <c r="I56" s="57">
        <v>33928832</v>
      </c>
    </row>
    <row r="57" spans="1:9" ht="12.75" customHeight="1" x14ac:dyDescent="0.2">
      <c r="A57" s="197" t="s">
        <v>53</v>
      </c>
      <c r="B57" s="198"/>
      <c r="C57" s="198"/>
      <c r="D57" s="198"/>
      <c r="E57" s="198"/>
      <c r="F57" s="199"/>
      <c r="G57" s="16">
        <v>50</v>
      </c>
      <c r="H57" s="57">
        <v>1226272</v>
      </c>
      <c r="I57" s="57">
        <v>1428327</v>
      </c>
    </row>
    <row r="58" spans="1:9" ht="12.75" customHeight="1" x14ac:dyDescent="0.2">
      <c r="A58" s="197" t="s">
        <v>54</v>
      </c>
      <c r="B58" s="198"/>
      <c r="C58" s="198"/>
      <c r="D58" s="198"/>
      <c r="E58" s="198"/>
      <c r="F58" s="199"/>
      <c r="G58" s="16">
        <v>51</v>
      </c>
      <c r="H58" s="57">
        <v>13614153</v>
      </c>
      <c r="I58" s="57">
        <v>7256256</v>
      </c>
    </row>
    <row r="59" spans="1:9" ht="12.75" customHeight="1" x14ac:dyDescent="0.2">
      <c r="A59" s="197" t="s">
        <v>55</v>
      </c>
      <c r="B59" s="198"/>
      <c r="C59" s="198"/>
      <c r="D59" s="198"/>
      <c r="E59" s="198"/>
      <c r="F59" s="199"/>
      <c r="G59" s="16">
        <v>52</v>
      </c>
      <c r="H59" s="57">
        <v>1822895</v>
      </c>
      <c r="I59" s="57">
        <v>1448655</v>
      </c>
    </row>
    <row r="60" spans="1:9" ht="12.75" customHeight="1" x14ac:dyDescent="0.2">
      <c r="A60" s="192" t="s">
        <v>56</v>
      </c>
      <c r="B60" s="193"/>
      <c r="C60" s="193"/>
      <c r="D60" s="193"/>
      <c r="E60" s="193"/>
      <c r="F60" s="194"/>
      <c r="G60" s="17">
        <v>53</v>
      </c>
      <c r="H60" s="58">
        <f>SUM(H61:H69)</f>
        <v>850728</v>
      </c>
      <c r="I60" s="58">
        <f>SUM(I61:I69)</f>
        <v>43750</v>
      </c>
    </row>
    <row r="61" spans="1:9" ht="12.75" customHeight="1" x14ac:dyDescent="0.2">
      <c r="A61" s="197" t="s">
        <v>24</v>
      </c>
      <c r="B61" s="198"/>
      <c r="C61" s="198"/>
      <c r="D61" s="198"/>
      <c r="E61" s="198"/>
      <c r="F61" s="199"/>
      <c r="G61" s="16">
        <v>54</v>
      </c>
      <c r="H61" s="57">
        <v>0</v>
      </c>
      <c r="I61" s="57">
        <v>0</v>
      </c>
    </row>
    <row r="62" spans="1:9" ht="12.75" customHeight="1" x14ac:dyDescent="0.2">
      <c r="A62" s="197" t="s">
        <v>25</v>
      </c>
      <c r="B62" s="198"/>
      <c r="C62" s="198"/>
      <c r="D62" s="198"/>
      <c r="E62" s="198"/>
      <c r="F62" s="199"/>
      <c r="G62" s="16">
        <v>55</v>
      </c>
      <c r="H62" s="57">
        <v>0</v>
      </c>
      <c r="I62" s="57">
        <v>0</v>
      </c>
    </row>
    <row r="63" spans="1:9" ht="12.75" customHeight="1" x14ac:dyDescent="0.2">
      <c r="A63" s="197" t="s">
        <v>26</v>
      </c>
      <c r="B63" s="198"/>
      <c r="C63" s="198"/>
      <c r="D63" s="198"/>
      <c r="E63" s="198"/>
      <c r="F63" s="199"/>
      <c r="G63" s="16">
        <v>56</v>
      </c>
      <c r="H63" s="57">
        <v>0</v>
      </c>
      <c r="I63" s="57">
        <v>0</v>
      </c>
    </row>
    <row r="64" spans="1:9" ht="23.45" customHeight="1" x14ac:dyDescent="0.2">
      <c r="A64" s="197" t="s">
        <v>57</v>
      </c>
      <c r="B64" s="198"/>
      <c r="C64" s="198"/>
      <c r="D64" s="198"/>
      <c r="E64" s="198"/>
      <c r="F64" s="199"/>
      <c r="G64" s="16">
        <v>57</v>
      </c>
      <c r="H64" s="57">
        <v>0</v>
      </c>
      <c r="I64" s="57">
        <v>0</v>
      </c>
    </row>
    <row r="65" spans="1:9" ht="21" customHeight="1" x14ac:dyDescent="0.2">
      <c r="A65" s="197" t="s">
        <v>28</v>
      </c>
      <c r="B65" s="198"/>
      <c r="C65" s="198"/>
      <c r="D65" s="198"/>
      <c r="E65" s="198"/>
      <c r="F65" s="199"/>
      <c r="G65" s="16">
        <v>58</v>
      </c>
      <c r="H65" s="57">
        <v>0</v>
      </c>
      <c r="I65" s="57">
        <v>0</v>
      </c>
    </row>
    <row r="66" spans="1:9" ht="22.9" customHeight="1" x14ac:dyDescent="0.2">
      <c r="A66" s="197" t="s">
        <v>29</v>
      </c>
      <c r="B66" s="198"/>
      <c r="C66" s="198"/>
      <c r="D66" s="198"/>
      <c r="E66" s="198"/>
      <c r="F66" s="199"/>
      <c r="G66" s="16">
        <v>59</v>
      </c>
      <c r="H66" s="57">
        <v>0</v>
      </c>
      <c r="I66" s="57">
        <v>43750</v>
      </c>
    </row>
    <row r="67" spans="1:9" ht="12.75" customHeight="1" x14ac:dyDescent="0.2">
      <c r="A67" s="197" t="s">
        <v>30</v>
      </c>
      <c r="B67" s="198"/>
      <c r="C67" s="198"/>
      <c r="D67" s="198"/>
      <c r="E67" s="198"/>
      <c r="F67" s="199"/>
      <c r="G67" s="16">
        <v>60</v>
      </c>
      <c r="H67" s="57">
        <v>0</v>
      </c>
      <c r="I67" s="57">
        <v>0</v>
      </c>
    </row>
    <row r="68" spans="1:9" ht="12.75" customHeight="1" x14ac:dyDescent="0.2">
      <c r="A68" s="197" t="s">
        <v>31</v>
      </c>
      <c r="B68" s="198"/>
      <c r="C68" s="198"/>
      <c r="D68" s="198"/>
      <c r="E68" s="198"/>
      <c r="F68" s="199"/>
      <c r="G68" s="16">
        <v>61</v>
      </c>
      <c r="H68" s="57">
        <v>746646</v>
      </c>
      <c r="I68" s="57">
        <v>0</v>
      </c>
    </row>
    <row r="69" spans="1:9" ht="12.75" customHeight="1" x14ac:dyDescent="0.2">
      <c r="A69" s="197" t="s">
        <v>58</v>
      </c>
      <c r="B69" s="198"/>
      <c r="C69" s="198"/>
      <c r="D69" s="198"/>
      <c r="E69" s="198"/>
      <c r="F69" s="199"/>
      <c r="G69" s="16">
        <v>62</v>
      </c>
      <c r="H69" s="57">
        <v>104082</v>
      </c>
      <c r="I69" s="57">
        <v>0</v>
      </c>
    </row>
    <row r="70" spans="1:9" ht="12.75" customHeight="1" x14ac:dyDescent="0.2">
      <c r="A70" s="223" t="s">
        <v>59</v>
      </c>
      <c r="B70" s="224"/>
      <c r="C70" s="224"/>
      <c r="D70" s="224"/>
      <c r="E70" s="224"/>
      <c r="F70" s="225"/>
      <c r="G70" s="16">
        <v>63</v>
      </c>
      <c r="H70" s="57">
        <v>287836954</v>
      </c>
      <c r="I70" s="57">
        <v>261842353</v>
      </c>
    </row>
    <row r="71" spans="1:9" ht="12.75" customHeight="1" x14ac:dyDescent="0.2">
      <c r="A71" s="229" t="s">
        <v>60</v>
      </c>
      <c r="B71" s="230"/>
      <c r="C71" s="230"/>
      <c r="D71" s="230"/>
      <c r="E71" s="230"/>
      <c r="F71" s="231"/>
      <c r="G71" s="16">
        <v>64</v>
      </c>
      <c r="H71" s="57">
        <v>20382090</v>
      </c>
      <c r="I71" s="57">
        <v>25278400</v>
      </c>
    </row>
    <row r="72" spans="1:9" ht="12.75" customHeight="1" x14ac:dyDescent="0.2">
      <c r="A72" s="200" t="s">
        <v>61</v>
      </c>
      <c r="B72" s="201"/>
      <c r="C72" s="201"/>
      <c r="D72" s="201"/>
      <c r="E72" s="201"/>
      <c r="F72" s="202"/>
      <c r="G72" s="17">
        <v>65</v>
      </c>
      <c r="H72" s="58">
        <f>H8+H9+H44+H71</f>
        <v>4996605048</v>
      </c>
      <c r="I72" s="58">
        <f>I8+I9+I44+I71</f>
        <v>5668945486</v>
      </c>
    </row>
    <row r="73" spans="1:9" ht="12.75" customHeight="1" x14ac:dyDescent="0.2">
      <c r="A73" s="232" t="s">
        <v>62</v>
      </c>
      <c r="B73" s="233"/>
      <c r="C73" s="233"/>
      <c r="D73" s="233"/>
      <c r="E73" s="233"/>
      <c r="F73" s="234"/>
      <c r="G73" s="19">
        <v>66</v>
      </c>
      <c r="H73" s="59">
        <v>54545066</v>
      </c>
      <c r="I73" s="59">
        <v>58014172</v>
      </c>
    </row>
    <row r="74" spans="1:9" x14ac:dyDescent="0.2">
      <c r="A74" s="235" t="s">
        <v>63</v>
      </c>
      <c r="B74" s="236"/>
      <c r="C74" s="236"/>
      <c r="D74" s="236"/>
      <c r="E74" s="236"/>
      <c r="F74" s="236"/>
      <c r="G74" s="236"/>
      <c r="H74" s="236"/>
      <c r="I74" s="236"/>
    </row>
    <row r="75" spans="1:9" ht="12.75" customHeight="1" x14ac:dyDescent="0.2">
      <c r="A75" s="195" t="s">
        <v>64</v>
      </c>
      <c r="B75" s="195"/>
      <c r="C75" s="195"/>
      <c r="D75" s="195"/>
      <c r="E75" s="195"/>
      <c r="F75" s="195"/>
      <c r="G75" s="17">
        <v>67</v>
      </c>
      <c r="H75" s="58">
        <f>H76+H77+H78+H84+H85+H89+H92+H95</f>
        <v>2516174910</v>
      </c>
      <c r="I75" s="58">
        <f>I76+I77+I78+I84+I85+I89+I92+I95</f>
        <v>2758532748</v>
      </c>
    </row>
    <row r="76" spans="1:9" ht="12.75" customHeight="1" x14ac:dyDescent="0.2">
      <c r="A76" s="196" t="s">
        <v>65</v>
      </c>
      <c r="B76" s="196"/>
      <c r="C76" s="196"/>
      <c r="D76" s="196"/>
      <c r="E76" s="196"/>
      <c r="F76" s="196"/>
      <c r="G76" s="16">
        <v>68</v>
      </c>
      <c r="H76" s="57">
        <v>1672021210</v>
      </c>
      <c r="I76" s="57">
        <v>1672021210</v>
      </c>
    </row>
    <row r="77" spans="1:9" ht="12.75" customHeight="1" x14ac:dyDescent="0.2">
      <c r="A77" s="196" t="s">
        <v>66</v>
      </c>
      <c r="B77" s="196"/>
      <c r="C77" s="196"/>
      <c r="D77" s="196"/>
      <c r="E77" s="196"/>
      <c r="F77" s="196"/>
      <c r="G77" s="16">
        <v>69</v>
      </c>
      <c r="H77" s="57">
        <v>3602906</v>
      </c>
      <c r="I77" s="57">
        <v>5304283</v>
      </c>
    </row>
    <row r="78" spans="1:9" ht="12.75" customHeight="1" x14ac:dyDescent="0.2">
      <c r="A78" s="226" t="s">
        <v>67</v>
      </c>
      <c r="B78" s="226"/>
      <c r="C78" s="226"/>
      <c r="D78" s="226"/>
      <c r="E78" s="226"/>
      <c r="F78" s="226"/>
      <c r="G78" s="17">
        <v>70</v>
      </c>
      <c r="H78" s="58">
        <f>SUM(H79:H83)</f>
        <v>102055847</v>
      </c>
      <c r="I78" s="58">
        <f>SUM(I79:I83)</f>
        <v>94297196</v>
      </c>
    </row>
    <row r="79" spans="1:9" ht="12.75" customHeight="1" x14ac:dyDescent="0.2">
      <c r="A79" s="191" t="s">
        <v>68</v>
      </c>
      <c r="B79" s="191"/>
      <c r="C79" s="191"/>
      <c r="D79" s="191"/>
      <c r="E79" s="191"/>
      <c r="F79" s="191"/>
      <c r="G79" s="16">
        <v>71</v>
      </c>
      <c r="H79" s="57">
        <v>83601061</v>
      </c>
      <c r="I79" s="57">
        <v>83601061</v>
      </c>
    </row>
    <row r="80" spans="1:9" ht="12.75" customHeight="1" x14ac:dyDescent="0.2">
      <c r="A80" s="191" t="s">
        <v>69</v>
      </c>
      <c r="B80" s="191"/>
      <c r="C80" s="191"/>
      <c r="D80" s="191"/>
      <c r="E80" s="191"/>
      <c r="F80" s="191"/>
      <c r="G80" s="16">
        <v>72</v>
      </c>
      <c r="H80" s="57">
        <v>44815284</v>
      </c>
      <c r="I80" s="57">
        <v>96815284</v>
      </c>
    </row>
    <row r="81" spans="1:9" ht="12.75" customHeight="1" x14ac:dyDescent="0.2">
      <c r="A81" s="191" t="s">
        <v>70</v>
      </c>
      <c r="B81" s="191"/>
      <c r="C81" s="191"/>
      <c r="D81" s="191"/>
      <c r="E81" s="191"/>
      <c r="F81" s="191"/>
      <c r="G81" s="16">
        <v>73</v>
      </c>
      <c r="H81" s="57">
        <v>-35889621</v>
      </c>
      <c r="I81" s="57">
        <v>-86119149</v>
      </c>
    </row>
    <row r="82" spans="1:9" ht="12.75" customHeight="1" x14ac:dyDescent="0.2">
      <c r="A82" s="191" t="s">
        <v>71</v>
      </c>
      <c r="B82" s="191"/>
      <c r="C82" s="191"/>
      <c r="D82" s="191"/>
      <c r="E82" s="191"/>
      <c r="F82" s="191"/>
      <c r="G82" s="16">
        <v>74</v>
      </c>
      <c r="H82" s="57">
        <v>0</v>
      </c>
      <c r="I82" s="57">
        <v>0</v>
      </c>
    </row>
    <row r="83" spans="1:9" ht="12.75" customHeight="1" x14ac:dyDescent="0.2">
      <c r="A83" s="191" t="s">
        <v>72</v>
      </c>
      <c r="B83" s="191"/>
      <c r="C83" s="191"/>
      <c r="D83" s="191"/>
      <c r="E83" s="191"/>
      <c r="F83" s="191"/>
      <c r="G83" s="16">
        <v>75</v>
      </c>
      <c r="H83" s="57">
        <v>9529123</v>
      </c>
      <c r="I83" s="57">
        <v>0</v>
      </c>
    </row>
    <row r="84" spans="1:9" ht="12.75" customHeight="1" x14ac:dyDescent="0.2">
      <c r="A84" s="196" t="s">
        <v>73</v>
      </c>
      <c r="B84" s="196"/>
      <c r="C84" s="196"/>
      <c r="D84" s="196"/>
      <c r="E84" s="196"/>
      <c r="F84" s="196"/>
      <c r="G84" s="16">
        <v>76</v>
      </c>
      <c r="H84" s="57">
        <v>0</v>
      </c>
      <c r="I84" s="57">
        <v>0</v>
      </c>
    </row>
    <row r="85" spans="1:9" ht="12.75" customHeight="1" x14ac:dyDescent="0.2">
      <c r="A85" s="226" t="s">
        <v>74</v>
      </c>
      <c r="B85" s="226"/>
      <c r="C85" s="226"/>
      <c r="D85" s="226"/>
      <c r="E85" s="226"/>
      <c r="F85" s="226"/>
      <c r="G85" s="17">
        <v>77</v>
      </c>
      <c r="H85" s="58">
        <f>H86+H87+H88</f>
        <v>634097</v>
      </c>
      <c r="I85" s="58">
        <f>I86+I87+I88</f>
        <v>905282</v>
      </c>
    </row>
    <row r="86" spans="1:9" ht="12.75" customHeight="1" x14ac:dyDescent="0.2">
      <c r="A86" s="191" t="s">
        <v>75</v>
      </c>
      <c r="B86" s="191"/>
      <c r="C86" s="191"/>
      <c r="D86" s="191"/>
      <c r="E86" s="191"/>
      <c r="F86" s="191"/>
      <c r="G86" s="16">
        <v>78</v>
      </c>
      <c r="H86" s="57">
        <v>634097</v>
      </c>
      <c r="I86" s="57">
        <v>905282</v>
      </c>
    </row>
    <row r="87" spans="1:9" ht="12.75" customHeight="1" x14ac:dyDescent="0.2">
      <c r="A87" s="191" t="s">
        <v>76</v>
      </c>
      <c r="B87" s="191"/>
      <c r="C87" s="191"/>
      <c r="D87" s="191"/>
      <c r="E87" s="191"/>
      <c r="F87" s="191"/>
      <c r="G87" s="16">
        <v>79</v>
      </c>
      <c r="H87" s="57">
        <v>0</v>
      </c>
      <c r="I87" s="57">
        <v>0</v>
      </c>
    </row>
    <row r="88" spans="1:9" ht="12.75" customHeight="1" x14ac:dyDescent="0.2">
      <c r="A88" s="191" t="s">
        <v>77</v>
      </c>
      <c r="B88" s="191"/>
      <c r="C88" s="191"/>
      <c r="D88" s="191"/>
      <c r="E88" s="191"/>
      <c r="F88" s="191"/>
      <c r="G88" s="16">
        <v>80</v>
      </c>
      <c r="H88" s="57">
        <v>0</v>
      </c>
      <c r="I88" s="57">
        <v>0</v>
      </c>
    </row>
    <row r="89" spans="1:9" ht="12.75" customHeight="1" x14ac:dyDescent="0.2">
      <c r="A89" s="226" t="s">
        <v>78</v>
      </c>
      <c r="B89" s="226"/>
      <c r="C89" s="226"/>
      <c r="D89" s="226"/>
      <c r="E89" s="226"/>
      <c r="F89" s="226"/>
      <c r="G89" s="17">
        <v>81</v>
      </c>
      <c r="H89" s="58">
        <f>H90-H91</f>
        <v>263138894</v>
      </c>
      <c r="I89" s="58">
        <f>I90-I91</f>
        <v>348674430</v>
      </c>
    </row>
    <row r="90" spans="1:9" ht="12.75" customHeight="1" x14ac:dyDescent="0.2">
      <c r="A90" s="191" t="s">
        <v>79</v>
      </c>
      <c r="B90" s="191"/>
      <c r="C90" s="191"/>
      <c r="D90" s="191"/>
      <c r="E90" s="191"/>
      <c r="F90" s="191"/>
      <c r="G90" s="16">
        <v>82</v>
      </c>
      <c r="H90" s="57">
        <v>263138894</v>
      </c>
      <c r="I90" s="57">
        <v>348674430</v>
      </c>
    </row>
    <row r="91" spans="1:9" ht="12.75" customHeight="1" x14ac:dyDescent="0.2">
      <c r="A91" s="191" t="s">
        <v>80</v>
      </c>
      <c r="B91" s="191"/>
      <c r="C91" s="191"/>
      <c r="D91" s="191"/>
      <c r="E91" s="191"/>
      <c r="F91" s="191"/>
      <c r="G91" s="16">
        <v>83</v>
      </c>
      <c r="H91" s="44">
        <v>0</v>
      </c>
      <c r="I91" s="44">
        <v>0</v>
      </c>
    </row>
    <row r="92" spans="1:9" ht="12.75" customHeight="1" x14ac:dyDescent="0.2">
      <c r="A92" s="226" t="s">
        <v>81</v>
      </c>
      <c r="B92" s="226"/>
      <c r="C92" s="226"/>
      <c r="D92" s="226"/>
      <c r="E92" s="226"/>
      <c r="F92" s="226"/>
      <c r="G92" s="17">
        <v>84</v>
      </c>
      <c r="H92" s="58">
        <f>H93-H94</f>
        <v>243596016</v>
      </c>
      <c r="I92" s="58">
        <f>I93-I94</f>
        <v>235337282</v>
      </c>
    </row>
    <row r="93" spans="1:9" ht="12.75" customHeight="1" x14ac:dyDescent="0.2">
      <c r="A93" s="191" t="s">
        <v>82</v>
      </c>
      <c r="B93" s="191"/>
      <c r="C93" s="191"/>
      <c r="D93" s="191"/>
      <c r="E93" s="191"/>
      <c r="F93" s="191"/>
      <c r="G93" s="16">
        <v>85</v>
      </c>
      <c r="H93" s="120">
        <v>243596016</v>
      </c>
      <c r="I93" s="57">
        <v>235337282</v>
      </c>
    </row>
    <row r="94" spans="1:9" ht="12.75" customHeight="1" x14ac:dyDescent="0.2">
      <c r="A94" s="191" t="s">
        <v>83</v>
      </c>
      <c r="B94" s="191"/>
      <c r="C94" s="191"/>
      <c r="D94" s="191"/>
      <c r="E94" s="191"/>
      <c r="F94" s="191"/>
      <c r="G94" s="16">
        <v>86</v>
      </c>
      <c r="H94" s="57">
        <v>0</v>
      </c>
      <c r="I94" s="57">
        <v>0</v>
      </c>
    </row>
    <row r="95" spans="1:9" ht="12.75" customHeight="1" x14ac:dyDescent="0.2">
      <c r="A95" s="196" t="s">
        <v>84</v>
      </c>
      <c r="B95" s="196"/>
      <c r="C95" s="196"/>
      <c r="D95" s="196"/>
      <c r="E95" s="196"/>
      <c r="F95" s="196"/>
      <c r="G95" s="16">
        <v>87</v>
      </c>
      <c r="H95" s="57">
        <v>231125940</v>
      </c>
      <c r="I95" s="57">
        <v>401993065</v>
      </c>
    </row>
    <row r="96" spans="1:9" ht="12.75" customHeight="1" x14ac:dyDescent="0.2">
      <c r="A96" s="195" t="s">
        <v>85</v>
      </c>
      <c r="B96" s="195"/>
      <c r="C96" s="195"/>
      <c r="D96" s="195"/>
      <c r="E96" s="195"/>
      <c r="F96" s="195"/>
      <c r="G96" s="17">
        <v>88</v>
      </c>
      <c r="H96" s="58">
        <f>SUM(H97:H102)</f>
        <v>58356183</v>
      </c>
      <c r="I96" s="58">
        <f>SUM(I97:I102)</f>
        <v>77311656</v>
      </c>
    </row>
    <row r="97" spans="1:9" ht="12.75" customHeight="1" x14ac:dyDescent="0.2">
      <c r="A97" s="191" t="s">
        <v>86</v>
      </c>
      <c r="B97" s="191"/>
      <c r="C97" s="191"/>
      <c r="D97" s="191"/>
      <c r="E97" s="191"/>
      <c r="F97" s="191"/>
      <c r="G97" s="16">
        <v>89</v>
      </c>
      <c r="H97" s="57">
        <v>5446558</v>
      </c>
      <c r="I97" s="57">
        <v>10114484</v>
      </c>
    </row>
    <row r="98" spans="1:9" ht="12.75" customHeight="1" x14ac:dyDescent="0.2">
      <c r="A98" s="191" t="s">
        <v>87</v>
      </c>
      <c r="B98" s="191"/>
      <c r="C98" s="191"/>
      <c r="D98" s="191"/>
      <c r="E98" s="191"/>
      <c r="F98" s="191"/>
      <c r="G98" s="16">
        <v>90</v>
      </c>
      <c r="H98" s="57">
        <v>0</v>
      </c>
      <c r="I98" s="57">
        <v>0</v>
      </c>
    </row>
    <row r="99" spans="1:9" ht="12.75" customHeight="1" x14ac:dyDescent="0.2">
      <c r="A99" s="191" t="s">
        <v>88</v>
      </c>
      <c r="B99" s="191"/>
      <c r="C99" s="191"/>
      <c r="D99" s="191"/>
      <c r="E99" s="191"/>
      <c r="F99" s="191"/>
      <c r="G99" s="16">
        <v>91</v>
      </c>
      <c r="H99" s="57">
        <v>52909625</v>
      </c>
      <c r="I99" s="57">
        <v>67197172</v>
      </c>
    </row>
    <row r="100" spans="1:9" ht="12.75" customHeight="1" x14ac:dyDescent="0.2">
      <c r="A100" s="191" t="s">
        <v>89</v>
      </c>
      <c r="B100" s="191"/>
      <c r="C100" s="191"/>
      <c r="D100" s="191"/>
      <c r="E100" s="191"/>
      <c r="F100" s="191"/>
      <c r="G100" s="16">
        <v>92</v>
      </c>
      <c r="H100" s="57">
        <v>0</v>
      </c>
      <c r="I100" s="57">
        <v>0</v>
      </c>
    </row>
    <row r="101" spans="1:9" ht="12.75" customHeight="1" x14ac:dyDescent="0.2">
      <c r="A101" s="191" t="s">
        <v>90</v>
      </c>
      <c r="B101" s="191"/>
      <c r="C101" s="191"/>
      <c r="D101" s="191"/>
      <c r="E101" s="191"/>
      <c r="F101" s="191"/>
      <c r="G101" s="16">
        <v>93</v>
      </c>
      <c r="H101" s="57">
        <v>0</v>
      </c>
      <c r="I101" s="57">
        <v>0</v>
      </c>
    </row>
    <row r="102" spans="1:9" ht="12.75" customHeight="1" x14ac:dyDescent="0.2">
      <c r="A102" s="191" t="s">
        <v>91</v>
      </c>
      <c r="B102" s="191"/>
      <c r="C102" s="191"/>
      <c r="D102" s="191"/>
      <c r="E102" s="191"/>
      <c r="F102" s="191"/>
      <c r="G102" s="16">
        <v>94</v>
      </c>
      <c r="H102" s="57">
        <v>0</v>
      </c>
      <c r="I102" s="57">
        <v>0</v>
      </c>
    </row>
    <row r="103" spans="1:9" ht="12.75" customHeight="1" x14ac:dyDescent="0.2">
      <c r="A103" s="195" t="s">
        <v>92</v>
      </c>
      <c r="B103" s="195"/>
      <c r="C103" s="195"/>
      <c r="D103" s="195"/>
      <c r="E103" s="195"/>
      <c r="F103" s="195"/>
      <c r="G103" s="17">
        <v>95</v>
      </c>
      <c r="H103" s="58">
        <f>SUM(H104:H114)</f>
        <v>1915658762</v>
      </c>
      <c r="I103" s="58">
        <f>SUM(I104:I114)</f>
        <v>2284143535</v>
      </c>
    </row>
    <row r="104" spans="1:9" ht="12.75" customHeight="1" x14ac:dyDescent="0.2">
      <c r="A104" s="191" t="s">
        <v>93</v>
      </c>
      <c r="B104" s="191"/>
      <c r="C104" s="191"/>
      <c r="D104" s="191"/>
      <c r="E104" s="191"/>
      <c r="F104" s="191"/>
      <c r="G104" s="16">
        <v>96</v>
      </c>
      <c r="H104" s="57">
        <v>0</v>
      </c>
      <c r="I104" s="57">
        <v>0</v>
      </c>
    </row>
    <row r="105" spans="1:9" ht="12.75" customHeight="1" x14ac:dyDescent="0.2">
      <c r="A105" s="191" t="s">
        <v>94</v>
      </c>
      <c r="B105" s="191"/>
      <c r="C105" s="191"/>
      <c r="D105" s="191"/>
      <c r="E105" s="191"/>
      <c r="F105" s="191"/>
      <c r="G105" s="16">
        <v>97</v>
      </c>
      <c r="H105" s="57">
        <v>0</v>
      </c>
      <c r="I105" s="57">
        <v>0</v>
      </c>
    </row>
    <row r="106" spans="1:9" ht="12.75" customHeight="1" x14ac:dyDescent="0.2">
      <c r="A106" s="191" t="s">
        <v>95</v>
      </c>
      <c r="B106" s="191"/>
      <c r="C106" s="191"/>
      <c r="D106" s="191"/>
      <c r="E106" s="191"/>
      <c r="F106" s="191"/>
      <c r="G106" s="16">
        <v>98</v>
      </c>
      <c r="H106" s="57">
        <v>0</v>
      </c>
      <c r="I106" s="57">
        <v>0</v>
      </c>
    </row>
    <row r="107" spans="1:9" ht="22.35" customHeight="1" x14ac:dyDescent="0.2">
      <c r="A107" s="191" t="s">
        <v>96</v>
      </c>
      <c r="B107" s="191"/>
      <c r="C107" s="191"/>
      <c r="D107" s="191"/>
      <c r="E107" s="191"/>
      <c r="F107" s="191"/>
      <c r="G107" s="16">
        <v>99</v>
      </c>
      <c r="H107" s="57">
        <v>0</v>
      </c>
      <c r="I107" s="57">
        <v>0</v>
      </c>
    </row>
    <row r="108" spans="1:9" ht="12.75" customHeight="1" x14ac:dyDescent="0.2">
      <c r="A108" s="191" t="s">
        <v>97</v>
      </c>
      <c r="B108" s="191"/>
      <c r="C108" s="191"/>
      <c r="D108" s="191"/>
      <c r="E108" s="191"/>
      <c r="F108" s="191"/>
      <c r="G108" s="16">
        <v>100</v>
      </c>
      <c r="H108" s="57">
        <v>9046000</v>
      </c>
      <c r="I108" s="57">
        <v>8943000</v>
      </c>
    </row>
    <row r="109" spans="1:9" ht="12.75" customHeight="1" x14ac:dyDescent="0.2">
      <c r="A109" s="191" t="s">
        <v>98</v>
      </c>
      <c r="B109" s="191"/>
      <c r="C109" s="191"/>
      <c r="D109" s="191"/>
      <c r="E109" s="191"/>
      <c r="F109" s="191"/>
      <c r="G109" s="16">
        <v>101</v>
      </c>
      <c r="H109" s="57">
        <v>1852267505</v>
      </c>
      <c r="I109" s="57">
        <v>2198942318</v>
      </c>
    </row>
    <row r="110" spans="1:9" ht="12.75" customHeight="1" x14ac:dyDescent="0.2">
      <c r="A110" s="191" t="s">
        <v>99</v>
      </c>
      <c r="B110" s="191"/>
      <c r="C110" s="191"/>
      <c r="D110" s="191"/>
      <c r="E110" s="191"/>
      <c r="F110" s="191"/>
      <c r="G110" s="16">
        <v>102</v>
      </c>
      <c r="H110" s="57">
        <v>0</v>
      </c>
      <c r="I110" s="57">
        <v>0</v>
      </c>
    </row>
    <row r="111" spans="1:9" ht="12.75" customHeight="1" x14ac:dyDescent="0.2">
      <c r="A111" s="191" t="s">
        <v>100</v>
      </c>
      <c r="B111" s="191"/>
      <c r="C111" s="191"/>
      <c r="D111" s="191"/>
      <c r="E111" s="191"/>
      <c r="F111" s="191"/>
      <c r="G111" s="16">
        <v>103</v>
      </c>
      <c r="H111" s="57">
        <v>0</v>
      </c>
      <c r="I111" s="57">
        <v>81000</v>
      </c>
    </row>
    <row r="112" spans="1:9" ht="12.75" customHeight="1" x14ac:dyDescent="0.2">
      <c r="A112" s="191" t="s">
        <v>101</v>
      </c>
      <c r="B112" s="191"/>
      <c r="C112" s="191"/>
      <c r="D112" s="191"/>
      <c r="E112" s="191"/>
      <c r="F112" s="191"/>
      <c r="G112" s="16">
        <v>104</v>
      </c>
      <c r="H112" s="57">
        <v>0</v>
      </c>
      <c r="I112" s="57">
        <v>0</v>
      </c>
    </row>
    <row r="113" spans="1:9" ht="12.75" customHeight="1" x14ac:dyDescent="0.2">
      <c r="A113" s="191" t="s">
        <v>102</v>
      </c>
      <c r="B113" s="191"/>
      <c r="C113" s="191"/>
      <c r="D113" s="191"/>
      <c r="E113" s="191"/>
      <c r="F113" s="191"/>
      <c r="G113" s="16">
        <v>105</v>
      </c>
      <c r="H113" s="57">
        <f>1585824</f>
        <v>1585824</v>
      </c>
      <c r="I113" s="57">
        <f>7615740</f>
        <v>7615740</v>
      </c>
    </row>
    <row r="114" spans="1:9" ht="12.75" customHeight="1" x14ac:dyDescent="0.2">
      <c r="A114" s="191" t="s">
        <v>103</v>
      </c>
      <c r="B114" s="191"/>
      <c r="C114" s="191"/>
      <c r="D114" s="191"/>
      <c r="E114" s="191"/>
      <c r="F114" s="191"/>
      <c r="G114" s="16">
        <v>106</v>
      </c>
      <c r="H114" s="119">
        <v>52759433</v>
      </c>
      <c r="I114" s="119">
        <v>68561477</v>
      </c>
    </row>
    <row r="115" spans="1:9" ht="12.75" customHeight="1" x14ac:dyDescent="0.2">
      <c r="A115" s="195" t="s">
        <v>104</v>
      </c>
      <c r="B115" s="195"/>
      <c r="C115" s="195"/>
      <c r="D115" s="195"/>
      <c r="E115" s="195"/>
      <c r="F115" s="195"/>
      <c r="G115" s="17">
        <v>107</v>
      </c>
      <c r="H115" s="58">
        <f>SUM(H116:H129)</f>
        <v>402912295</v>
      </c>
      <c r="I115" s="58">
        <f>SUM(I116:I129)</f>
        <v>425784158</v>
      </c>
    </row>
    <row r="116" spans="1:9" ht="12.75" customHeight="1" x14ac:dyDescent="0.2">
      <c r="A116" s="191" t="s">
        <v>93</v>
      </c>
      <c r="B116" s="191"/>
      <c r="C116" s="191"/>
      <c r="D116" s="191"/>
      <c r="E116" s="191"/>
      <c r="F116" s="191"/>
      <c r="G116" s="16">
        <v>108</v>
      </c>
      <c r="H116" s="57">
        <v>198872</v>
      </c>
      <c r="I116" s="57">
        <v>3785129</v>
      </c>
    </row>
    <row r="117" spans="1:9" ht="12.75" customHeight="1" x14ac:dyDescent="0.2">
      <c r="A117" s="191" t="s">
        <v>94</v>
      </c>
      <c r="B117" s="191"/>
      <c r="C117" s="191"/>
      <c r="D117" s="191"/>
      <c r="E117" s="191"/>
      <c r="F117" s="191"/>
      <c r="G117" s="16">
        <v>109</v>
      </c>
      <c r="H117" s="57">
        <v>0</v>
      </c>
      <c r="I117" s="57">
        <v>0</v>
      </c>
    </row>
    <row r="118" spans="1:9" ht="12.75" customHeight="1" x14ac:dyDescent="0.2">
      <c r="A118" s="191" t="s">
        <v>95</v>
      </c>
      <c r="B118" s="191"/>
      <c r="C118" s="191"/>
      <c r="D118" s="191"/>
      <c r="E118" s="191"/>
      <c r="F118" s="191"/>
      <c r="G118" s="16">
        <v>110</v>
      </c>
      <c r="H118" s="57">
        <v>0</v>
      </c>
      <c r="I118" s="57">
        <v>0</v>
      </c>
    </row>
    <row r="119" spans="1:9" ht="25.9" customHeight="1" x14ac:dyDescent="0.2">
      <c r="A119" s="191" t="s">
        <v>96</v>
      </c>
      <c r="B119" s="191"/>
      <c r="C119" s="191"/>
      <c r="D119" s="191"/>
      <c r="E119" s="191"/>
      <c r="F119" s="191"/>
      <c r="G119" s="16">
        <v>111</v>
      </c>
      <c r="H119" s="57">
        <v>0</v>
      </c>
      <c r="I119" s="57">
        <v>0</v>
      </c>
    </row>
    <row r="120" spans="1:9" ht="12.75" customHeight="1" x14ac:dyDescent="0.2">
      <c r="A120" s="191" t="s">
        <v>97</v>
      </c>
      <c r="B120" s="191"/>
      <c r="C120" s="191"/>
      <c r="D120" s="191"/>
      <c r="E120" s="191"/>
      <c r="F120" s="191"/>
      <c r="G120" s="16">
        <v>112</v>
      </c>
      <c r="H120" s="57">
        <v>103000</v>
      </c>
      <c r="I120" s="57">
        <v>103000</v>
      </c>
    </row>
    <row r="121" spans="1:9" ht="12.75" customHeight="1" x14ac:dyDescent="0.2">
      <c r="A121" s="191" t="s">
        <v>98</v>
      </c>
      <c r="B121" s="191"/>
      <c r="C121" s="191"/>
      <c r="D121" s="191"/>
      <c r="E121" s="191"/>
      <c r="F121" s="191"/>
      <c r="G121" s="16">
        <v>113</v>
      </c>
      <c r="H121" s="57">
        <v>203141559</v>
      </c>
      <c r="I121" s="57">
        <v>227211496</v>
      </c>
    </row>
    <row r="122" spans="1:9" ht="12.75" customHeight="1" x14ac:dyDescent="0.2">
      <c r="A122" s="191" t="s">
        <v>99</v>
      </c>
      <c r="B122" s="191"/>
      <c r="C122" s="191"/>
      <c r="D122" s="191"/>
      <c r="E122" s="191"/>
      <c r="F122" s="191"/>
      <c r="G122" s="16">
        <v>114</v>
      </c>
      <c r="H122" s="57">
        <v>31365529</v>
      </c>
      <c r="I122" s="57">
        <v>38933044</v>
      </c>
    </row>
    <row r="123" spans="1:9" ht="12.75" customHeight="1" x14ac:dyDescent="0.2">
      <c r="A123" s="191" t="s">
        <v>100</v>
      </c>
      <c r="B123" s="191"/>
      <c r="C123" s="191"/>
      <c r="D123" s="191"/>
      <c r="E123" s="191"/>
      <c r="F123" s="191"/>
      <c r="G123" s="16">
        <v>115</v>
      </c>
      <c r="H123" s="57">
        <v>132651065</v>
      </c>
      <c r="I123" s="57">
        <v>112908087</v>
      </c>
    </row>
    <row r="124" spans="1:9" x14ac:dyDescent="0.2">
      <c r="A124" s="191" t="s">
        <v>101</v>
      </c>
      <c r="B124" s="191"/>
      <c r="C124" s="191"/>
      <c r="D124" s="191"/>
      <c r="E124" s="191"/>
      <c r="F124" s="191"/>
      <c r="G124" s="16">
        <v>116</v>
      </c>
      <c r="H124" s="57">
        <v>0</v>
      </c>
      <c r="I124" s="57">
        <v>0</v>
      </c>
    </row>
    <row r="125" spans="1:9" x14ac:dyDescent="0.2">
      <c r="A125" s="191" t="s">
        <v>105</v>
      </c>
      <c r="B125" s="191"/>
      <c r="C125" s="191"/>
      <c r="D125" s="191"/>
      <c r="E125" s="191"/>
      <c r="F125" s="191"/>
      <c r="G125" s="16">
        <v>117</v>
      </c>
      <c r="H125" s="57">
        <v>22455819</v>
      </c>
      <c r="I125" s="57">
        <v>28396296</v>
      </c>
    </row>
    <row r="126" spans="1:9" x14ac:dyDescent="0.2">
      <c r="A126" s="191" t="s">
        <v>106</v>
      </c>
      <c r="B126" s="191"/>
      <c r="C126" s="191"/>
      <c r="D126" s="191"/>
      <c r="E126" s="191"/>
      <c r="F126" s="191"/>
      <c r="G126" s="16">
        <v>118</v>
      </c>
      <c r="H126" s="57">
        <v>11077721</v>
      </c>
      <c r="I126" s="57">
        <v>11757015</v>
      </c>
    </row>
    <row r="127" spans="1:9" x14ac:dyDescent="0.2">
      <c r="A127" s="191" t="s">
        <v>107</v>
      </c>
      <c r="B127" s="191"/>
      <c r="C127" s="191"/>
      <c r="D127" s="191"/>
      <c r="E127" s="191"/>
      <c r="F127" s="191"/>
      <c r="G127" s="16">
        <v>119</v>
      </c>
      <c r="H127" s="57">
        <v>230130</v>
      </c>
      <c r="I127" s="57">
        <v>250516</v>
      </c>
    </row>
    <row r="128" spans="1:9" x14ac:dyDescent="0.2">
      <c r="A128" s="191" t="s">
        <v>108</v>
      </c>
      <c r="B128" s="191"/>
      <c r="C128" s="191"/>
      <c r="D128" s="191"/>
      <c r="E128" s="191"/>
      <c r="F128" s="191"/>
      <c r="G128" s="16">
        <v>120</v>
      </c>
      <c r="H128" s="57">
        <v>0</v>
      </c>
      <c r="I128" s="57">
        <v>0</v>
      </c>
    </row>
    <row r="129" spans="1:9" x14ac:dyDescent="0.2">
      <c r="A129" s="191" t="s">
        <v>109</v>
      </c>
      <c r="B129" s="191"/>
      <c r="C129" s="191"/>
      <c r="D129" s="191"/>
      <c r="E129" s="191"/>
      <c r="F129" s="191"/>
      <c r="G129" s="16">
        <v>121</v>
      </c>
      <c r="H129" s="57">
        <v>1688600</v>
      </c>
      <c r="I129" s="57">
        <v>2439575</v>
      </c>
    </row>
    <row r="130" spans="1:9" ht="22.35" customHeight="1" x14ac:dyDescent="0.2">
      <c r="A130" s="227" t="s">
        <v>110</v>
      </c>
      <c r="B130" s="227"/>
      <c r="C130" s="227"/>
      <c r="D130" s="227"/>
      <c r="E130" s="227"/>
      <c r="F130" s="227"/>
      <c r="G130" s="16">
        <v>122</v>
      </c>
      <c r="H130" s="57">
        <f>103502898</f>
        <v>103502898</v>
      </c>
      <c r="I130" s="57">
        <f>123173389</f>
        <v>123173389</v>
      </c>
    </row>
    <row r="131" spans="1:9" x14ac:dyDescent="0.2">
      <c r="A131" s="195" t="s">
        <v>111</v>
      </c>
      <c r="B131" s="195"/>
      <c r="C131" s="195"/>
      <c r="D131" s="195"/>
      <c r="E131" s="195"/>
      <c r="F131" s="195"/>
      <c r="G131" s="17">
        <v>123</v>
      </c>
      <c r="H131" s="58">
        <f>H75+H96+H103+H115+H130</f>
        <v>4996605048</v>
      </c>
      <c r="I131" s="58">
        <f>I75+I96+I103+I115+I130</f>
        <v>5668945486</v>
      </c>
    </row>
    <row r="132" spans="1:9" x14ac:dyDescent="0.2">
      <c r="A132" s="228" t="s">
        <v>112</v>
      </c>
      <c r="B132" s="228"/>
      <c r="C132" s="228"/>
      <c r="D132" s="228"/>
      <c r="E132" s="228"/>
      <c r="F132" s="228"/>
      <c r="G132" s="19">
        <v>124</v>
      </c>
      <c r="H132" s="59">
        <v>54545066</v>
      </c>
      <c r="I132" s="59">
        <v>58014172</v>
      </c>
    </row>
  </sheetData>
  <sheetProtection algorithmName="SHA-512" hashValue="t04gjxXyNgenwTDkr7mVSnxARDbRT4yqlUzJkwpScpC+/ojxLPjYxFi3J7aVFk9fDrlys9lJR63xk2qkW6eWww==" saltValue="L6wT/N7yx6PdM/TEn0I2x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39:H40">
    <cfRule type="cellIs" dxfId="62" priority="12" stopIfTrue="1" operator="notEqual">
      <formula>ROUND(H39,0)</formula>
    </cfRule>
    <cfRule type="cellIs" dxfId="61" priority="13" stopIfTrue="1" operator="lessThan">
      <formula>0</formula>
    </cfRule>
  </conditionalFormatting>
  <conditionalFormatting sqref="H51">
    <cfRule type="cellIs" dxfId="60" priority="10" stopIfTrue="1" operator="notEqual">
      <formula>ROUND(H51,0)</formula>
    </cfRule>
    <cfRule type="cellIs" dxfId="59" priority="11" stopIfTrue="1" operator="lessThan">
      <formula>0</formula>
    </cfRule>
  </conditionalFormatting>
  <conditionalFormatting sqref="H61:H67">
    <cfRule type="cellIs" dxfId="58" priority="8" stopIfTrue="1" operator="notEqual">
      <formula>ROUND(H61,0)</formula>
    </cfRule>
    <cfRule type="cellIs" dxfId="57" priority="9" stopIfTrue="1" operator="lessThan">
      <formula>0</formula>
    </cfRule>
  </conditionalFormatting>
  <conditionalFormatting sqref="H84">
    <cfRule type="cellIs" dxfId="56" priority="7" stopIfTrue="1" operator="notEqual">
      <formula>ROUND(H84,0)</formula>
    </cfRule>
  </conditionalFormatting>
  <conditionalFormatting sqref="H94">
    <cfRule type="cellIs" dxfId="55" priority="5" stopIfTrue="1" operator="notEqual">
      <formula>ROUND(H94,0)</formula>
    </cfRule>
    <cfRule type="cellIs" dxfId="54" priority="6" stopIfTrue="1" operator="lessThan">
      <formula>0</formula>
    </cfRule>
  </conditionalFormatting>
  <conditionalFormatting sqref="H100:H102">
    <cfRule type="cellIs" dxfId="53" priority="3" stopIfTrue="1" operator="notEqual">
      <formula>ROUND(H100,0)</formula>
    </cfRule>
    <cfRule type="cellIs" dxfId="52" priority="4" stopIfTrue="1" operator="lessThan">
      <formula>0</formula>
    </cfRule>
  </conditionalFormatting>
  <conditionalFormatting sqref="H104:H107">
    <cfRule type="cellIs" dxfId="51" priority="1" stopIfTrue="1" operator="notEqual">
      <formula>ROUND(H104,0)</formula>
    </cfRule>
    <cfRule type="cellIs" dxfId="50"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zoomScaleNormal="100" zoomScaleSheetLayoutView="110" workbookViewId="0">
      <selection activeCell="H79" sqref="H79"/>
    </sheetView>
  </sheetViews>
  <sheetFormatPr defaultRowHeight="12.75" x14ac:dyDescent="0.2"/>
  <cols>
    <col min="1" max="7" width="9.140625" style="11"/>
    <col min="8" max="8" width="14.7109375" style="54" customWidth="1"/>
    <col min="9" max="9" width="16.140625" style="54"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41" t="s">
        <v>114</v>
      </c>
      <c r="B1" s="204"/>
      <c r="C1" s="204"/>
      <c r="D1" s="204"/>
      <c r="E1" s="204"/>
      <c r="F1" s="204"/>
      <c r="G1" s="204"/>
      <c r="H1" s="204"/>
      <c r="I1" s="204"/>
    </row>
    <row r="2" spans="1:9" x14ac:dyDescent="0.2">
      <c r="A2" s="240" t="s">
        <v>465</v>
      </c>
      <c r="B2" s="206"/>
      <c r="C2" s="206"/>
      <c r="D2" s="206"/>
      <c r="E2" s="206"/>
      <c r="F2" s="206"/>
      <c r="G2" s="206"/>
      <c r="H2" s="206"/>
      <c r="I2" s="206"/>
    </row>
    <row r="3" spans="1:9" x14ac:dyDescent="0.2">
      <c r="A3" s="252" t="s">
        <v>361</v>
      </c>
      <c r="B3" s="253"/>
      <c r="C3" s="253"/>
      <c r="D3" s="253"/>
      <c r="E3" s="253"/>
      <c r="F3" s="253"/>
      <c r="G3" s="253"/>
      <c r="H3" s="253"/>
      <c r="I3" s="253"/>
    </row>
    <row r="4" spans="1:9" x14ac:dyDescent="0.2">
      <c r="A4" s="239" t="s">
        <v>463</v>
      </c>
      <c r="B4" s="210"/>
      <c r="C4" s="210"/>
      <c r="D4" s="210"/>
      <c r="E4" s="210"/>
      <c r="F4" s="210"/>
      <c r="G4" s="210"/>
      <c r="H4" s="210"/>
      <c r="I4" s="211"/>
    </row>
    <row r="5" spans="1:9" ht="34.5" thickBot="1" x14ac:dyDescent="0.25">
      <c r="A5" s="237" t="s">
        <v>2</v>
      </c>
      <c r="B5" s="216"/>
      <c r="C5" s="216"/>
      <c r="D5" s="216"/>
      <c r="E5" s="216"/>
      <c r="F5" s="217"/>
      <c r="G5" s="12" t="s">
        <v>115</v>
      </c>
      <c r="H5" s="45" t="s">
        <v>377</v>
      </c>
      <c r="I5" s="45" t="s">
        <v>353</v>
      </c>
    </row>
    <row r="6" spans="1:9" x14ac:dyDescent="0.2">
      <c r="A6" s="238">
        <v>1</v>
      </c>
      <c r="B6" s="213"/>
      <c r="C6" s="213"/>
      <c r="D6" s="213"/>
      <c r="E6" s="213"/>
      <c r="F6" s="214"/>
      <c r="G6" s="14">
        <v>2</v>
      </c>
      <c r="H6" s="20">
        <v>3</v>
      </c>
      <c r="I6" s="20">
        <v>4</v>
      </c>
    </row>
    <row r="7" spans="1:9" x14ac:dyDescent="0.2">
      <c r="A7" s="250" t="s">
        <v>128</v>
      </c>
      <c r="B7" s="250"/>
      <c r="C7" s="250"/>
      <c r="D7" s="250"/>
      <c r="E7" s="250"/>
      <c r="F7" s="250"/>
      <c r="G7" s="24">
        <v>125</v>
      </c>
      <c r="H7" s="62">
        <f>SUM(H8:H12)</f>
        <v>1778395862</v>
      </c>
      <c r="I7" s="62">
        <f>SUM(I8:I12)</f>
        <v>1990984717</v>
      </c>
    </row>
    <row r="8" spans="1:9" x14ac:dyDescent="0.2">
      <c r="A8" s="191" t="s">
        <v>129</v>
      </c>
      <c r="B8" s="191"/>
      <c r="C8" s="191"/>
      <c r="D8" s="191"/>
      <c r="E8" s="191"/>
      <c r="F8" s="191"/>
      <c r="G8" s="16">
        <v>126</v>
      </c>
      <c r="H8" s="121">
        <v>189245</v>
      </c>
      <c r="I8" s="121">
        <v>0</v>
      </c>
    </row>
    <row r="9" spans="1:9" x14ac:dyDescent="0.2">
      <c r="A9" s="191" t="s">
        <v>130</v>
      </c>
      <c r="B9" s="191"/>
      <c r="C9" s="191"/>
      <c r="D9" s="191"/>
      <c r="E9" s="191"/>
      <c r="F9" s="191"/>
      <c r="G9" s="16">
        <v>127</v>
      </c>
      <c r="H9" s="121">
        <v>1755097476</v>
      </c>
      <c r="I9" s="121">
        <v>1961413631</v>
      </c>
    </row>
    <row r="10" spans="1:9" x14ac:dyDescent="0.2">
      <c r="A10" s="191" t="s">
        <v>131</v>
      </c>
      <c r="B10" s="191"/>
      <c r="C10" s="191"/>
      <c r="D10" s="191"/>
      <c r="E10" s="191"/>
      <c r="F10" s="191"/>
      <c r="G10" s="16">
        <v>128</v>
      </c>
      <c r="H10" s="121">
        <v>5211178</v>
      </c>
      <c r="I10" s="121">
        <v>361270</v>
      </c>
    </row>
    <row r="11" spans="1:9" x14ac:dyDescent="0.2">
      <c r="A11" s="191" t="s">
        <v>132</v>
      </c>
      <c r="B11" s="191"/>
      <c r="C11" s="191"/>
      <c r="D11" s="191"/>
      <c r="E11" s="191"/>
      <c r="F11" s="191"/>
      <c r="G11" s="16">
        <v>129</v>
      </c>
      <c r="H11" s="121">
        <v>0</v>
      </c>
      <c r="I11" s="121">
        <v>0</v>
      </c>
    </row>
    <row r="12" spans="1:9" x14ac:dyDescent="0.2">
      <c r="A12" s="191" t="s">
        <v>133</v>
      </c>
      <c r="B12" s="191"/>
      <c r="C12" s="191"/>
      <c r="D12" s="191"/>
      <c r="E12" s="191"/>
      <c r="F12" s="191"/>
      <c r="G12" s="16">
        <v>130</v>
      </c>
      <c r="H12" s="121">
        <v>17897963</v>
      </c>
      <c r="I12" s="121">
        <v>29209816</v>
      </c>
    </row>
    <row r="13" spans="1:9" x14ac:dyDescent="0.2">
      <c r="A13" s="195" t="s">
        <v>134</v>
      </c>
      <c r="B13" s="195"/>
      <c r="C13" s="195"/>
      <c r="D13" s="195"/>
      <c r="E13" s="195"/>
      <c r="F13" s="195"/>
      <c r="G13" s="17">
        <v>131</v>
      </c>
      <c r="H13" s="58">
        <f>H14+H15+H19+H23+H24+H25+H28+H35</f>
        <v>1518893175</v>
      </c>
      <c r="I13" s="58">
        <f>I14+I15+I19+I23+I24+I25+I28+I35</f>
        <v>1707437899</v>
      </c>
    </row>
    <row r="14" spans="1:9" x14ac:dyDescent="0.2">
      <c r="A14" s="191" t="s">
        <v>116</v>
      </c>
      <c r="B14" s="191"/>
      <c r="C14" s="191"/>
      <c r="D14" s="191"/>
      <c r="E14" s="191"/>
      <c r="F14" s="191"/>
      <c r="G14" s="16">
        <v>132</v>
      </c>
      <c r="H14" s="57">
        <v>0</v>
      </c>
      <c r="I14" s="57">
        <v>0</v>
      </c>
    </row>
    <row r="15" spans="1:9" x14ac:dyDescent="0.2">
      <c r="A15" s="251" t="s">
        <v>135</v>
      </c>
      <c r="B15" s="251"/>
      <c r="C15" s="251"/>
      <c r="D15" s="251"/>
      <c r="E15" s="251"/>
      <c r="F15" s="251"/>
      <c r="G15" s="17">
        <v>133</v>
      </c>
      <c r="H15" s="58">
        <f>SUM(H16:H18)</f>
        <v>519753525</v>
      </c>
      <c r="I15" s="58">
        <f>SUM(I16:I18)</f>
        <v>552089395</v>
      </c>
    </row>
    <row r="16" spans="1:9" x14ac:dyDescent="0.2">
      <c r="A16" s="242" t="s">
        <v>136</v>
      </c>
      <c r="B16" s="242"/>
      <c r="C16" s="242"/>
      <c r="D16" s="242"/>
      <c r="E16" s="242"/>
      <c r="F16" s="242"/>
      <c r="G16" s="16">
        <v>134</v>
      </c>
      <c r="H16" s="121">
        <v>299650484</v>
      </c>
      <c r="I16" s="121">
        <v>328413023</v>
      </c>
    </row>
    <row r="17" spans="1:9" x14ac:dyDescent="0.2">
      <c r="A17" s="242" t="s">
        <v>137</v>
      </c>
      <c r="B17" s="242"/>
      <c r="C17" s="242"/>
      <c r="D17" s="242"/>
      <c r="E17" s="242"/>
      <c r="F17" s="242"/>
      <c r="G17" s="16">
        <v>135</v>
      </c>
      <c r="H17" s="121">
        <v>2952180</v>
      </c>
      <c r="I17" s="121">
        <v>3380801</v>
      </c>
    </row>
    <row r="18" spans="1:9" x14ac:dyDescent="0.2">
      <c r="A18" s="242" t="s">
        <v>138</v>
      </c>
      <c r="B18" s="242"/>
      <c r="C18" s="242"/>
      <c r="D18" s="242"/>
      <c r="E18" s="242"/>
      <c r="F18" s="242"/>
      <c r="G18" s="16">
        <v>136</v>
      </c>
      <c r="H18" s="121">
        <v>217150861</v>
      </c>
      <c r="I18" s="121">
        <v>220295571</v>
      </c>
    </row>
    <row r="19" spans="1:9" x14ac:dyDescent="0.2">
      <c r="A19" s="251" t="s">
        <v>139</v>
      </c>
      <c r="B19" s="251"/>
      <c r="C19" s="251"/>
      <c r="D19" s="251"/>
      <c r="E19" s="251"/>
      <c r="F19" s="251"/>
      <c r="G19" s="17">
        <v>137</v>
      </c>
      <c r="H19" s="58">
        <f>SUM(H20:H22)</f>
        <v>480161466</v>
      </c>
      <c r="I19" s="58">
        <f>SUM(I20:I22)</f>
        <v>541715389</v>
      </c>
    </row>
    <row r="20" spans="1:9" x14ac:dyDescent="0.2">
      <c r="A20" s="242" t="s">
        <v>117</v>
      </c>
      <c r="B20" s="242"/>
      <c r="C20" s="242"/>
      <c r="D20" s="242"/>
      <c r="E20" s="242"/>
      <c r="F20" s="242"/>
      <c r="G20" s="16">
        <v>138</v>
      </c>
      <c r="H20" s="121">
        <v>292865456</v>
      </c>
      <c r="I20" s="121">
        <v>331617032</v>
      </c>
    </row>
    <row r="21" spans="1:9" x14ac:dyDescent="0.2">
      <c r="A21" s="242" t="s">
        <v>118</v>
      </c>
      <c r="B21" s="242"/>
      <c r="C21" s="242"/>
      <c r="D21" s="242"/>
      <c r="E21" s="242"/>
      <c r="F21" s="242"/>
      <c r="G21" s="16">
        <v>139</v>
      </c>
      <c r="H21" s="121">
        <v>119910409</v>
      </c>
      <c r="I21" s="121">
        <v>135404814</v>
      </c>
    </row>
    <row r="22" spans="1:9" x14ac:dyDescent="0.2">
      <c r="A22" s="242" t="s">
        <v>119</v>
      </c>
      <c r="B22" s="242"/>
      <c r="C22" s="242"/>
      <c r="D22" s="242"/>
      <c r="E22" s="242"/>
      <c r="F22" s="242"/>
      <c r="G22" s="16">
        <v>140</v>
      </c>
      <c r="H22" s="121">
        <v>67385601</v>
      </c>
      <c r="I22" s="121">
        <v>74693543</v>
      </c>
    </row>
    <row r="23" spans="1:9" x14ac:dyDescent="0.2">
      <c r="A23" s="191" t="s">
        <v>120</v>
      </c>
      <c r="B23" s="191"/>
      <c r="C23" s="191"/>
      <c r="D23" s="191"/>
      <c r="E23" s="191"/>
      <c r="F23" s="191"/>
      <c r="G23" s="16">
        <v>141</v>
      </c>
      <c r="H23" s="121">
        <v>346413599</v>
      </c>
      <c r="I23" s="121">
        <v>410521539</v>
      </c>
    </row>
    <row r="24" spans="1:9" x14ac:dyDescent="0.2">
      <c r="A24" s="191" t="s">
        <v>121</v>
      </c>
      <c r="B24" s="191"/>
      <c r="C24" s="191"/>
      <c r="D24" s="191"/>
      <c r="E24" s="191"/>
      <c r="F24" s="191"/>
      <c r="G24" s="16">
        <v>142</v>
      </c>
      <c r="H24" s="121">
        <v>143755460</v>
      </c>
      <c r="I24" s="121">
        <v>174686587</v>
      </c>
    </row>
    <row r="25" spans="1:9" x14ac:dyDescent="0.2">
      <c r="A25" s="251" t="s">
        <v>140</v>
      </c>
      <c r="B25" s="251"/>
      <c r="C25" s="251"/>
      <c r="D25" s="251"/>
      <c r="E25" s="251"/>
      <c r="F25" s="251"/>
      <c r="G25" s="17">
        <v>143</v>
      </c>
      <c r="H25" s="58">
        <f>H26+H27</f>
        <v>126181</v>
      </c>
      <c r="I25" s="58">
        <f>I26+I27</f>
        <v>385273</v>
      </c>
    </row>
    <row r="26" spans="1:9" x14ac:dyDescent="0.2">
      <c r="A26" s="242" t="s">
        <v>141</v>
      </c>
      <c r="B26" s="242"/>
      <c r="C26" s="242"/>
      <c r="D26" s="242"/>
      <c r="E26" s="242"/>
      <c r="F26" s="242"/>
      <c r="G26" s="16">
        <v>144</v>
      </c>
      <c r="H26" s="57">
        <v>0</v>
      </c>
      <c r="I26" s="57">
        <v>0</v>
      </c>
    </row>
    <row r="27" spans="1:9" x14ac:dyDescent="0.2">
      <c r="A27" s="242" t="s">
        <v>142</v>
      </c>
      <c r="B27" s="242"/>
      <c r="C27" s="242"/>
      <c r="D27" s="242"/>
      <c r="E27" s="242"/>
      <c r="F27" s="242"/>
      <c r="G27" s="16">
        <v>145</v>
      </c>
      <c r="H27" s="121">
        <v>126181</v>
      </c>
      <c r="I27" s="121">
        <v>385273</v>
      </c>
    </row>
    <row r="28" spans="1:9" x14ac:dyDescent="0.2">
      <c r="A28" s="251" t="s">
        <v>143</v>
      </c>
      <c r="B28" s="251"/>
      <c r="C28" s="251"/>
      <c r="D28" s="251"/>
      <c r="E28" s="251"/>
      <c r="F28" s="251"/>
      <c r="G28" s="17">
        <v>146</v>
      </c>
      <c r="H28" s="58">
        <f>SUM(H29:H34)</f>
        <v>9486384</v>
      </c>
      <c r="I28" s="58">
        <f>SUM(I29:I34)</f>
        <v>7126272</v>
      </c>
    </row>
    <row r="29" spans="1:9" x14ac:dyDescent="0.2">
      <c r="A29" s="242" t="s">
        <v>144</v>
      </c>
      <c r="B29" s="242"/>
      <c r="C29" s="242"/>
      <c r="D29" s="242"/>
      <c r="E29" s="242"/>
      <c r="F29" s="242"/>
      <c r="G29" s="16">
        <v>147</v>
      </c>
      <c r="H29" s="121">
        <v>5446558</v>
      </c>
      <c r="I29" s="121">
        <v>4409973</v>
      </c>
    </row>
    <row r="30" spans="1:9" x14ac:dyDescent="0.2">
      <c r="A30" s="242" t="s">
        <v>145</v>
      </c>
      <c r="B30" s="242"/>
      <c r="C30" s="242"/>
      <c r="D30" s="242"/>
      <c r="E30" s="242"/>
      <c r="F30" s="242"/>
      <c r="G30" s="16">
        <v>148</v>
      </c>
      <c r="H30" s="121">
        <v>0</v>
      </c>
      <c r="I30" s="121">
        <v>0</v>
      </c>
    </row>
    <row r="31" spans="1:9" x14ac:dyDescent="0.2">
      <c r="A31" s="242" t="s">
        <v>146</v>
      </c>
      <c r="B31" s="242"/>
      <c r="C31" s="242"/>
      <c r="D31" s="242"/>
      <c r="E31" s="242"/>
      <c r="F31" s="242"/>
      <c r="G31" s="16">
        <v>149</v>
      </c>
      <c r="H31" s="121">
        <v>3653477</v>
      </c>
      <c r="I31" s="121">
        <v>2688556</v>
      </c>
    </row>
    <row r="32" spans="1:9" x14ac:dyDescent="0.2">
      <c r="A32" s="242" t="s">
        <v>147</v>
      </c>
      <c r="B32" s="242"/>
      <c r="C32" s="242"/>
      <c r="D32" s="242"/>
      <c r="E32" s="242"/>
      <c r="F32" s="242"/>
      <c r="G32" s="16">
        <v>150</v>
      </c>
      <c r="H32" s="121">
        <v>0</v>
      </c>
      <c r="I32" s="121">
        <v>0</v>
      </c>
    </row>
    <row r="33" spans="1:9" x14ac:dyDescent="0.2">
      <c r="A33" s="242" t="s">
        <v>148</v>
      </c>
      <c r="B33" s="242"/>
      <c r="C33" s="242"/>
      <c r="D33" s="242"/>
      <c r="E33" s="242"/>
      <c r="F33" s="242"/>
      <c r="G33" s="16">
        <v>151</v>
      </c>
      <c r="H33" s="121">
        <v>0</v>
      </c>
      <c r="I33" s="121">
        <v>0</v>
      </c>
    </row>
    <row r="34" spans="1:9" x14ac:dyDescent="0.2">
      <c r="A34" s="242" t="s">
        <v>149</v>
      </c>
      <c r="B34" s="242"/>
      <c r="C34" s="242"/>
      <c r="D34" s="242"/>
      <c r="E34" s="242"/>
      <c r="F34" s="242"/>
      <c r="G34" s="16">
        <v>152</v>
      </c>
      <c r="H34" s="121">
        <v>386349</v>
      </c>
      <c r="I34" s="121">
        <v>27743</v>
      </c>
    </row>
    <row r="35" spans="1:9" x14ac:dyDescent="0.2">
      <c r="A35" s="191" t="s">
        <v>122</v>
      </c>
      <c r="B35" s="191"/>
      <c r="C35" s="191"/>
      <c r="D35" s="191"/>
      <c r="E35" s="191"/>
      <c r="F35" s="191"/>
      <c r="G35" s="16">
        <v>153</v>
      </c>
      <c r="H35" s="122">
        <v>19196560</v>
      </c>
      <c r="I35" s="121">
        <v>20913444</v>
      </c>
    </row>
    <row r="36" spans="1:9" x14ac:dyDescent="0.2">
      <c r="A36" s="195" t="s">
        <v>150</v>
      </c>
      <c r="B36" s="195"/>
      <c r="C36" s="195"/>
      <c r="D36" s="195"/>
      <c r="E36" s="195"/>
      <c r="F36" s="195"/>
      <c r="G36" s="17">
        <v>154</v>
      </c>
      <c r="H36" s="58">
        <f>SUM(H37:H46)</f>
        <v>63640247</v>
      </c>
      <c r="I36" s="58">
        <f>SUM(I37:I46)</f>
        <v>56790053</v>
      </c>
    </row>
    <row r="37" spans="1:9" x14ac:dyDescent="0.2">
      <c r="A37" s="191" t="s">
        <v>151</v>
      </c>
      <c r="B37" s="191"/>
      <c r="C37" s="191"/>
      <c r="D37" s="191"/>
      <c r="E37" s="191"/>
      <c r="F37" s="191"/>
      <c r="G37" s="16">
        <v>155</v>
      </c>
      <c r="H37" s="57">
        <v>0</v>
      </c>
      <c r="I37" s="57">
        <v>0</v>
      </c>
    </row>
    <row r="38" spans="1:9" ht="25.15" customHeight="1" x14ac:dyDescent="0.2">
      <c r="A38" s="191" t="s">
        <v>152</v>
      </c>
      <c r="B38" s="191"/>
      <c r="C38" s="191"/>
      <c r="D38" s="191"/>
      <c r="E38" s="191"/>
      <c r="F38" s="191"/>
      <c r="G38" s="16">
        <v>156</v>
      </c>
      <c r="H38" s="57">
        <v>0</v>
      </c>
      <c r="I38" s="57">
        <v>0</v>
      </c>
    </row>
    <row r="39" spans="1:9" ht="28.15" customHeight="1" x14ac:dyDescent="0.2">
      <c r="A39" s="191" t="s">
        <v>153</v>
      </c>
      <c r="B39" s="191"/>
      <c r="C39" s="191"/>
      <c r="D39" s="191"/>
      <c r="E39" s="191"/>
      <c r="F39" s="191"/>
      <c r="G39" s="16">
        <v>157</v>
      </c>
      <c r="H39" s="57">
        <v>0</v>
      </c>
      <c r="I39" s="57">
        <v>0</v>
      </c>
    </row>
    <row r="40" spans="1:9" ht="28.15" customHeight="1" x14ac:dyDescent="0.2">
      <c r="A40" s="191" t="s">
        <v>154</v>
      </c>
      <c r="B40" s="191"/>
      <c r="C40" s="191"/>
      <c r="D40" s="191"/>
      <c r="E40" s="191"/>
      <c r="F40" s="191"/>
      <c r="G40" s="16">
        <v>158</v>
      </c>
      <c r="H40" s="57">
        <v>0</v>
      </c>
      <c r="I40" s="57">
        <v>0</v>
      </c>
    </row>
    <row r="41" spans="1:9" ht="22.9" customHeight="1" x14ac:dyDescent="0.2">
      <c r="A41" s="191" t="s">
        <v>155</v>
      </c>
      <c r="B41" s="191"/>
      <c r="C41" s="191"/>
      <c r="D41" s="191"/>
      <c r="E41" s="191"/>
      <c r="F41" s="191"/>
      <c r="G41" s="16">
        <v>159</v>
      </c>
      <c r="H41" s="57">
        <v>0</v>
      </c>
      <c r="I41" s="57">
        <v>0</v>
      </c>
    </row>
    <row r="42" spans="1:9" x14ac:dyDescent="0.2">
      <c r="A42" s="191" t="s">
        <v>156</v>
      </c>
      <c r="B42" s="191"/>
      <c r="C42" s="191"/>
      <c r="D42" s="191"/>
      <c r="E42" s="191"/>
      <c r="F42" s="191"/>
      <c r="G42" s="16">
        <v>160</v>
      </c>
      <c r="H42" s="57">
        <v>0</v>
      </c>
      <c r="I42" s="57">
        <v>0</v>
      </c>
    </row>
    <row r="43" spans="1:9" x14ac:dyDescent="0.2">
      <c r="A43" s="191" t="s">
        <v>157</v>
      </c>
      <c r="B43" s="191"/>
      <c r="C43" s="191"/>
      <c r="D43" s="191"/>
      <c r="E43" s="191"/>
      <c r="F43" s="191"/>
      <c r="G43" s="16">
        <v>161</v>
      </c>
      <c r="H43" s="121">
        <v>655416</v>
      </c>
      <c r="I43" s="121">
        <v>528885</v>
      </c>
    </row>
    <row r="44" spans="1:9" x14ac:dyDescent="0.2">
      <c r="A44" s="191" t="s">
        <v>158</v>
      </c>
      <c r="B44" s="191"/>
      <c r="C44" s="191"/>
      <c r="D44" s="191"/>
      <c r="E44" s="191"/>
      <c r="F44" s="191"/>
      <c r="G44" s="16">
        <v>162</v>
      </c>
      <c r="H44" s="121">
        <v>52405389</v>
      </c>
      <c r="I44" s="121">
        <v>47598882</v>
      </c>
    </row>
    <row r="45" spans="1:9" x14ac:dyDescent="0.2">
      <c r="A45" s="191" t="s">
        <v>159</v>
      </c>
      <c r="B45" s="191"/>
      <c r="C45" s="191"/>
      <c r="D45" s="191"/>
      <c r="E45" s="191"/>
      <c r="F45" s="191"/>
      <c r="G45" s="16">
        <v>163</v>
      </c>
      <c r="H45" s="121">
        <v>7520020</v>
      </c>
      <c r="I45" s="121">
        <v>4696029</v>
      </c>
    </row>
    <row r="46" spans="1:9" x14ac:dyDescent="0.2">
      <c r="A46" s="191" t="s">
        <v>160</v>
      </c>
      <c r="B46" s="191"/>
      <c r="C46" s="191"/>
      <c r="D46" s="191"/>
      <c r="E46" s="191"/>
      <c r="F46" s="191"/>
      <c r="G46" s="16">
        <v>164</v>
      </c>
      <c r="H46" s="121">
        <v>3059422</v>
      </c>
      <c r="I46" s="121">
        <v>3966257</v>
      </c>
    </row>
    <row r="47" spans="1:9" x14ac:dyDescent="0.2">
      <c r="A47" s="195" t="s">
        <v>161</v>
      </c>
      <c r="B47" s="195"/>
      <c r="C47" s="195"/>
      <c r="D47" s="195"/>
      <c r="E47" s="195"/>
      <c r="F47" s="195"/>
      <c r="G47" s="17">
        <v>165</v>
      </c>
      <c r="H47" s="58">
        <f>SUM(H48:H54)</f>
        <v>84499175</v>
      </c>
      <c r="I47" s="58">
        <f>SUM(I48:I54)</f>
        <v>82255368</v>
      </c>
    </row>
    <row r="48" spans="1:9" ht="23.45" customHeight="1" x14ac:dyDescent="0.2">
      <c r="A48" s="191" t="s">
        <v>162</v>
      </c>
      <c r="B48" s="191"/>
      <c r="C48" s="191"/>
      <c r="D48" s="191"/>
      <c r="E48" s="191"/>
      <c r="F48" s="191"/>
      <c r="G48" s="16">
        <v>166</v>
      </c>
      <c r="H48" s="57">
        <v>0</v>
      </c>
      <c r="I48" s="57">
        <v>0</v>
      </c>
    </row>
    <row r="49" spans="1:9" x14ac:dyDescent="0.2">
      <c r="A49" s="244" t="s">
        <v>163</v>
      </c>
      <c r="B49" s="244"/>
      <c r="C49" s="244"/>
      <c r="D49" s="244"/>
      <c r="E49" s="244"/>
      <c r="F49" s="244"/>
      <c r="G49" s="16">
        <v>167</v>
      </c>
      <c r="H49" s="57">
        <v>0</v>
      </c>
      <c r="I49" s="57">
        <v>0</v>
      </c>
    </row>
    <row r="50" spans="1:9" x14ac:dyDescent="0.2">
      <c r="A50" s="244" t="s">
        <v>164</v>
      </c>
      <c r="B50" s="244"/>
      <c r="C50" s="244"/>
      <c r="D50" s="244"/>
      <c r="E50" s="244"/>
      <c r="F50" s="244"/>
      <c r="G50" s="16">
        <v>168</v>
      </c>
      <c r="H50" s="121">
        <v>42218873</v>
      </c>
      <c r="I50" s="121">
        <v>49874101</v>
      </c>
    </row>
    <row r="51" spans="1:9" x14ac:dyDescent="0.2">
      <c r="A51" s="244" t="s">
        <v>165</v>
      </c>
      <c r="B51" s="244"/>
      <c r="C51" s="244"/>
      <c r="D51" s="244"/>
      <c r="E51" s="244"/>
      <c r="F51" s="244"/>
      <c r="G51" s="16">
        <v>169</v>
      </c>
      <c r="H51" s="121">
        <v>33867818</v>
      </c>
      <c r="I51" s="121">
        <v>18895559</v>
      </c>
    </row>
    <row r="52" spans="1:9" x14ac:dyDescent="0.2">
      <c r="A52" s="244" t="s">
        <v>166</v>
      </c>
      <c r="B52" s="244"/>
      <c r="C52" s="244"/>
      <c r="D52" s="244"/>
      <c r="E52" s="244"/>
      <c r="F52" s="244"/>
      <c r="G52" s="16">
        <v>170</v>
      </c>
      <c r="H52" s="121">
        <v>6761354</v>
      </c>
      <c r="I52" s="121">
        <v>10757668</v>
      </c>
    </row>
    <row r="53" spans="1:9" x14ac:dyDescent="0.2">
      <c r="A53" s="244" t="s">
        <v>167</v>
      </c>
      <c r="B53" s="244"/>
      <c r="C53" s="244"/>
      <c r="D53" s="244"/>
      <c r="E53" s="244"/>
      <c r="F53" s="244"/>
      <c r="G53" s="16">
        <v>171</v>
      </c>
      <c r="H53" s="121">
        <v>0</v>
      </c>
      <c r="I53" s="121">
        <v>0</v>
      </c>
    </row>
    <row r="54" spans="1:9" x14ac:dyDescent="0.2">
      <c r="A54" s="244" t="s">
        <v>168</v>
      </c>
      <c r="B54" s="244"/>
      <c r="C54" s="244"/>
      <c r="D54" s="244"/>
      <c r="E54" s="244"/>
      <c r="F54" s="244"/>
      <c r="G54" s="16">
        <v>172</v>
      </c>
      <c r="H54" s="121">
        <v>1651130</v>
      </c>
      <c r="I54" s="121">
        <v>2728040</v>
      </c>
    </row>
    <row r="55" spans="1:9" ht="30.75" customHeight="1" x14ac:dyDescent="0.2">
      <c r="A55" s="227" t="s">
        <v>169</v>
      </c>
      <c r="B55" s="227"/>
      <c r="C55" s="227"/>
      <c r="D55" s="227"/>
      <c r="E55" s="227"/>
      <c r="F55" s="227"/>
      <c r="G55" s="16">
        <v>173</v>
      </c>
      <c r="H55" s="57">
        <v>0</v>
      </c>
      <c r="I55" s="57">
        <v>0</v>
      </c>
    </row>
    <row r="56" spans="1:9" x14ac:dyDescent="0.2">
      <c r="A56" s="227" t="s">
        <v>170</v>
      </c>
      <c r="B56" s="227"/>
      <c r="C56" s="227"/>
      <c r="D56" s="227"/>
      <c r="E56" s="227"/>
      <c r="F56" s="227"/>
      <c r="G56" s="16">
        <v>174</v>
      </c>
      <c r="H56" s="57">
        <v>0</v>
      </c>
      <c r="I56" s="57">
        <v>0</v>
      </c>
    </row>
    <row r="57" spans="1:9" ht="29.1" customHeight="1" x14ac:dyDescent="0.2">
      <c r="A57" s="227" t="s">
        <v>171</v>
      </c>
      <c r="B57" s="227"/>
      <c r="C57" s="227"/>
      <c r="D57" s="227"/>
      <c r="E57" s="227"/>
      <c r="F57" s="227"/>
      <c r="G57" s="16">
        <v>175</v>
      </c>
      <c r="H57" s="57">
        <v>0</v>
      </c>
      <c r="I57" s="57">
        <v>0</v>
      </c>
    </row>
    <row r="58" spans="1:9" x14ac:dyDescent="0.2">
      <c r="A58" s="227" t="s">
        <v>172</v>
      </c>
      <c r="B58" s="227"/>
      <c r="C58" s="227"/>
      <c r="D58" s="227"/>
      <c r="E58" s="227"/>
      <c r="F58" s="227"/>
      <c r="G58" s="16">
        <v>176</v>
      </c>
      <c r="H58" s="57">
        <v>0</v>
      </c>
      <c r="I58" s="57">
        <v>0</v>
      </c>
    </row>
    <row r="59" spans="1:9" x14ac:dyDescent="0.2">
      <c r="A59" s="195" t="s">
        <v>173</v>
      </c>
      <c r="B59" s="195"/>
      <c r="C59" s="195"/>
      <c r="D59" s="195"/>
      <c r="E59" s="195"/>
      <c r="F59" s="195"/>
      <c r="G59" s="17">
        <v>177</v>
      </c>
      <c r="H59" s="58">
        <f>H7+H36+H55+H56</f>
        <v>1842036109</v>
      </c>
      <c r="I59" s="58">
        <f>I7+I36+I55+I56</f>
        <v>2047774770</v>
      </c>
    </row>
    <row r="60" spans="1:9" x14ac:dyDescent="0.2">
      <c r="A60" s="195" t="s">
        <v>174</v>
      </c>
      <c r="B60" s="195"/>
      <c r="C60" s="195"/>
      <c r="D60" s="195"/>
      <c r="E60" s="195"/>
      <c r="F60" s="195"/>
      <c r="G60" s="17">
        <v>178</v>
      </c>
      <c r="H60" s="58">
        <f>H13+H47+H57+H58</f>
        <v>1603392350</v>
      </c>
      <c r="I60" s="58">
        <f>I13+I47+I57+I58</f>
        <v>1789693267</v>
      </c>
    </row>
    <row r="61" spans="1:9" x14ac:dyDescent="0.2">
      <c r="A61" s="195" t="s">
        <v>175</v>
      </c>
      <c r="B61" s="195"/>
      <c r="C61" s="195"/>
      <c r="D61" s="195"/>
      <c r="E61" s="195"/>
      <c r="F61" s="195"/>
      <c r="G61" s="17">
        <v>179</v>
      </c>
      <c r="H61" s="58">
        <f>H59-H60</f>
        <v>238643759</v>
      </c>
      <c r="I61" s="58">
        <f>I59-I60</f>
        <v>258081503</v>
      </c>
    </row>
    <row r="62" spans="1:9" x14ac:dyDescent="0.2">
      <c r="A62" s="243" t="s">
        <v>176</v>
      </c>
      <c r="B62" s="243"/>
      <c r="C62" s="243"/>
      <c r="D62" s="243"/>
      <c r="E62" s="243"/>
      <c r="F62" s="243"/>
      <c r="G62" s="17">
        <v>180</v>
      </c>
      <c r="H62" s="58">
        <f>+IF((H59-H60)&gt;0,(H59-H60),0)</f>
        <v>238643759</v>
      </c>
      <c r="I62" s="58">
        <f>+IF((I59-I60)&gt;0,(I59-I60),0)</f>
        <v>258081503</v>
      </c>
    </row>
    <row r="63" spans="1:9" x14ac:dyDescent="0.2">
      <c r="A63" s="243" t="s">
        <v>177</v>
      </c>
      <c r="B63" s="243"/>
      <c r="C63" s="243"/>
      <c r="D63" s="243"/>
      <c r="E63" s="243"/>
      <c r="F63" s="243"/>
      <c r="G63" s="17">
        <v>181</v>
      </c>
      <c r="H63" s="58">
        <f>+IF((H59-H60)&lt;0,(H59-H60),0)</f>
        <v>0</v>
      </c>
      <c r="I63" s="58">
        <f>+IF((I59-I60)&lt;0,(I59-I60),0)</f>
        <v>0</v>
      </c>
    </row>
    <row r="64" spans="1:9" x14ac:dyDescent="0.2">
      <c r="A64" s="227" t="s">
        <v>123</v>
      </c>
      <c r="B64" s="227"/>
      <c r="C64" s="227"/>
      <c r="D64" s="227"/>
      <c r="E64" s="227"/>
      <c r="F64" s="227"/>
      <c r="G64" s="16">
        <v>182</v>
      </c>
      <c r="H64" s="57">
        <v>-6443626</v>
      </c>
      <c r="I64" s="57">
        <v>18893996</v>
      </c>
    </row>
    <row r="65" spans="1:9" x14ac:dyDescent="0.2">
      <c r="A65" s="195" t="s">
        <v>178</v>
      </c>
      <c r="B65" s="195"/>
      <c r="C65" s="195"/>
      <c r="D65" s="195"/>
      <c r="E65" s="195"/>
      <c r="F65" s="195"/>
      <c r="G65" s="17">
        <v>183</v>
      </c>
      <c r="H65" s="58">
        <f>H61-H64</f>
        <v>245087385</v>
      </c>
      <c r="I65" s="58">
        <f>I61-I64</f>
        <v>239187507</v>
      </c>
    </row>
    <row r="66" spans="1:9" x14ac:dyDescent="0.2">
      <c r="A66" s="243" t="s">
        <v>179</v>
      </c>
      <c r="B66" s="243"/>
      <c r="C66" s="243"/>
      <c r="D66" s="243"/>
      <c r="E66" s="243"/>
      <c r="F66" s="243"/>
      <c r="G66" s="17">
        <v>184</v>
      </c>
      <c r="H66" s="58">
        <f>+IF((H61-H64)&gt;0,(H61-H64),0)</f>
        <v>245087385</v>
      </c>
      <c r="I66" s="58">
        <f>+IF((I61-I64)&gt;0,(I61-I64),0)</f>
        <v>239187507</v>
      </c>
    </row>
    <row r="67" spans="1:9" x14ac:dyDescent="0.2">
      <c r="A67" s="249" t="s">
        <v>180</v>
      </c>
      <c r="B67" s="249"/>
      <c r="C67" s="249"/>
      <c r="D67" s="249"/>
      <c r="E67" s="249"/>
      <c r="F67" s="249"/>
      <c r="G67" s="18">
        <v>185</v>
      </c>
      <c r="H67" s="63">
        <f>+IF((H61-H64)&lt;0,(H61-H64),0)</f>
        <v>0</v>
      </c>
      <c r="I67" s="63">
        <f>+IF((I61-I64)&lt;0,(I61-I64),0)</f>
        <v>0</v>
      </c>
    </row>
    <row r="68" spans="1:9" x14ac:dyDescent="0.2">
      <c r="A68" s="235" t="s">
        <v>181</v>
      </c>
      <c r="B68" s="235"/>
      <c r="C68" s="235"/>
      <c r="D68" s="235"/>
      <c r="E68" s="235"/>
      <c r="F68" s="235"/>
      <c r="G68" s="245"/>
      <c r="H68" s="245"/>
      <c r="I68" s="245"/>
    </row>
    <row r="69" spans="1:9" ht="25.9" customHeight="1" x14ac:dyDescent="0.2">
      <c r="A69" s="195" t="s">
        <v>182</v>
      </c>
      <c r="B69" s="195"/>
      <c r="C69" s="195"/>
      <c r="D69" s="195"/>
      <c r="E69" s="195"/>
      <c r="F69" s="195"/>
      <c r="G69" s="17">
        <v>186</v>
      </c>
      <c r="H69" s="58">
        <f>H70-H71</f>
        <v>0</v>
      </c>
      <c r="I69" s="58">
        <f>I70-I71</f>
        <v>0</v>
      </c>
    </row>
    <row r="70" spans="1:9" x14ac:dyDescent="0.2">
      <c r="A70" s="244" t="s">
        <v>183</v>
      </c>
      <c r="B70" s="244"/>
      <c r="C70" s="244"/>
      <c r="D70" s="244"/>
      <c r="E70" s="244"/>
      <c r="F70" s="244"/>
      <c r="G70" s="16">
        <v>187</v>
      </c>
      <c r="H70" s="57">
        <v>0</v>
      </c>
      <c r="I70" s="57">
        <v>0</v>
      </c>
    </row>
    <row r="71" spans="1:9" x14ac:dyDescent="0.2">
      <c r="A71" s="244" t="s">
        <v>184</v>
      </c>
      <c r="B71" s="244"/>
      <c r="C71" s="244"/>
      <c r="D71" s="244"/>
      <c r="E71" s="244"/>
      <c r="F71" s="244"/>
      <c r="G71" s="16">
        <v>188</v>
      </c>
      <c r="H71" s="57">
        <v>0</v>
      </c>
      <c r="I71" s="57">
        <v>0</v>
      </c>
    </row>
    <row r="72" spans="1:9" x14ac:dyDescent="0.2">
      <c r="A72" s="227" t="s">
        <v>185</v>
      </c>
      <c r="B72" s="227"/>
      <c r="C72" s="227"/>
      <c r="D72" s="227"/>
      <c r="E72" s="227"/>
      <c r="F72" s="227"/>
      <c r="G72" s="16">
        <v>189</v>
      </c>
      <c r="H72" s="57">
        <v>0</v>
      </c>
      <c r="I72" s="57">
        <v>0</v>
      </c>
    </row>
    <row r="73" spans="1:9" x14ac:dyDescent="0.2">
      <c r="A73" s="243" t="s">
        <v>186</v>
      </c>
      <c r="B73" s="243"/>
      <c r="C73" s="243"/>
      <c r="D73" s="243"/>
      <c r="E73" s="243"/>
      <c r="F73" s="243"/>
      <c r="G73" s="17">
        <v>190</v>
      </c>
      <c r="H73" s="116">
        <v>0</v>
      </c>
      <c r="I73" s="116">
        <v>0</v>
      </c>
    </row>
    <row r="74" spans="1:9" x14ac:dyDescent="0.2">
      <c r="A74" s="249" t="s">
        <v>187</v>
      </c>
      <c r="B74" s="249"/>
      <c r="C74" s="249"/>
      <c r="D74" s="249"/>
      <c r="E74" s="249"/>
      <c r="F74" s="249"/>
      <c r="G74" s="18">
        <v>191</v>
      </c>
      <c r="H74" s="117">
        <v>0</v>
      </c>
      <c r="I74" s="117">
        <v>0</v>
      </c>
    </row>
    <row r="75" spans="1:9" x14ac:dyDescent="0.2">
      <c r="A75" s="235" t="s">
        <v>188</v>
      </c>
      <c r="B75" s="235"/>
      <c r="C75" s="235"/>
      <c r="D75" s="235"/>
      <c r="E75" s="235"/>
      <c r="F75" s="235"/>
      <c r="G75" s="245"/>
      <c r="H75" s="245"/>
      <c r="I75" s="245"/>
    </row>
    <row r="76" spans="1:9" x14ac:dyDescent="0.2">
      <c r="A76" s="195" t="s">
        <v>189</v>
      </c>
      <c r="B76" s="195"/>
      <c r="C76" s="195"/>
      <c r="D76" s="195"/>
      <c r="E76" s="195"/>
      <c r="F76" s="195"/>
      <c r="G76" s="17">
        <v>192</v>
      </c>
      <c r="H76" s="116">
        <v>0</v>
      </c>
      <c r="I76" s="116">
        <v>0</v>
      </c>
    </row>
    <row r="77" spans="1:9" x14ac:dyDescent="0.2">
      <c r="A77" s="259" t="s">
        <v>190</v>
      </c>
      <c r="B77" s="259"/>
      <c r="C77" s="259"/>
      <c r="D77" s="259"/>
      <c r="E77" s="259"/>
      <c r="F77" s="259"/>
      <c r="G77" s="22">
        <v>193</v>
      </c>
      <c r="H77" s="64">
        <v>0</v>
      </c>
      <c r="I77" s="64">
        <v>0</v>
      </c>
    </row>
    <row r="78" spans="1:9" x14ac:dyDescent="0.2">
      <c r="A78" s="259" t="s">
        <v>191</v>
      </c>
      <c r="B78" s="259"/>
      <c r="C78" s="259"/>
      <c r="D78" s="259"/>
      <c r="E78" s="259"/>
      <c r="F78" s="259"/>
      <c r="G78" s="22">
        <v>194</v>
      </c>
      <c r="H78" s="64">
        <v>0</v>
      </c>
      <c r="I78" s="64">
        <v>0</v>
      </c>
    </row>
    <row r="79" spans="1:9" x14ac:dyDescent="0.2">
      <c r="A79" s="195" t="s">
        <v>192</v>
      </c>
      <c r="B79" s="195"/>
      <c r="C79" s="195"/>
      <c r="D79" s="195"/>
      <c r="E79" s="195"/>
      <c r="F79" s="195"/>
      <c r="G79" s="17">
        <v>195</v>
      </c>
      <c r="H79" s="116">
        <v>0</v>
      </c>
      <c r="I79" s="116">
        <v>0</v>
      </c>
    </row>
    <row r="80" spans="1:9" x14ac:dyDescent="0.2">
      <c r="A80" s="195" t="s">
        <v>193</v>
      </c>
      <c r="B80" s="195"/>
      <c r="C80" s="195"/>
      <c r="D80" s="195"/>
      <c r="E80" s="195"/>
      <c r="F80" s="195"/>
      <c r="G80" s="17">
        <v>196</v>
      </c>
      <c r="H80" s="116">
        <v>0</v>
      </c>
      <c r="I80" s="116">
        <v>0</v>
      </c>
    </row>
    <row r="81" spans="1:9" x14ac:dyDescent="0.2">
      <c r="A81" s="243" t="s">
        <v>194</v>
      </c>
      <c r="B81" s="243"/>
      <c r="C81" s="243"/>
      <c r="D81" s="243"/>
      <c r="E81" s="243"/>
      <c r="F81" s="243"/>
      <c r="G81" s="17">
        <v>197</v>
      </c>
      <c r="H81" s="116">
        <v>0</v>
      </c>
      <c r="I81" s="116">
        <v>0</v>
      </c>
    </row>
    <row r="82" spans="1:9" x14ac:dyDescent="0.2">
      <c r="A82" s="249" t="s">
        <v>195</v>
      </c>
      <c r="B82" s="249"/>
      <c r="C82" s="249"/>
      <c r="D82" s="249"/>
      <c r="E82" s="249"/>
      <c r="F82" s="249"/>
      <c r="G82" s="18">
        <v>198</v>
      </c>
      <c r="H82" s="117">
        <v>0</v>
      </c>
      <c r="I82" s="117">
        <v>0</v>
      </c>
    </row>
    <row r="83" spans="1:9" x14ac:dyDescent="0.2">
      <c r="A83" s="235" t="s">
        <v>124</v>
      </c>
      <c r="B83" s="235"/>
      <c r="C83" s="235"/>
      <c r="D83" s="235"/>
      <c r="E83" s="235"/>
      <c r="F83" s="235"/>
      <c r="G83" s="245"/>
      <c r="H83" s="245"/>
      <c r="I83" s="245"/>
    </row>
    <row r="84" spans="1:9" x14ac:dyDescent="0.2">
      <c r="A84" s="246" t="s">
        <v>196</v>
      </c>
      <c r="B84" s="246"/>
      <c r="C84" s="246"/>
      <c r="D84" s="246"/>
      <c r="E84" s="246"/>
      <c r="F84" s="246"/>
      <c r="G84" s="17">
        <v>199</v>
      </c>
      <c r="H84" s="52">
        <f>H85+H86</f>
        <v>245087385</v>
      </c>
      <c r="I84" s="52">
        <f>I85+I86</f>
        <v>239187507</v>
      </c>
    </row>
    <row r="85" spans="1:9" x14ac:dyDescent="0.2">
      <c r="A85" s="247" t="s">
        <v>197</v>
      </c>
      <c r="B85" s="247"/>
      <c r="C85" s="247"/>
      <c r="D85" s="247"/>
      <c r="E85" s="247"/>
      <c r="F85" s="247"/>
      <c r="G85" s="16">
        <v>200</v>
      </c>
      <c r="H85" s="123">
        <f>+H66-H86</f>
        <v>243596016</v>
      </c>
      <c r="I85" s="48">
        <f>I66-I86</f>
        <v>235337283</v>
      </c>
    </row>
    <row r="86" spans="1:9" x14ac:dyDescent="0.2">
      <c r="A86" s="248" t="s">
        <v>198</v>
      </c>
      <c r="B86" s="248"/>
      <c r="C86" s="248"/>
      <c r="D86" s="248"/>
      <c r="E86" s="248"/>
      <c r="F86" s="248"/>
      <c r="G86" s="19">
        <v>201</v>
      </c>
      <c r="H86" s="124">
        <v>1491369</v>
      </c>
      <c r="I86" s="124">
        <v>3850224</v>
      </c>
    </row>
    <row r="87" spans="1:9" x14ac:dyDescent="0.2">
      <c r="A87" s="256" t="s">
        <v>126</v>
      </c>
      <c r="B87" s="256"/>
      <c r="C87" s="256"/>
      <c r="D87" s="256"/>
      <c r="E87" s="256"/>
      <c r="F87" s="256"/>
      <c r="G87" s="257"/>
      <c r="H87" s="257"/>
      <c r="I87" s="257"/>
    </row>
    <row r="88" spans="1:9" x14ac:dyDescent="0.2">
      <c r="A88" s="258" t="s">
        <v>199</v>
      </c>
      <c r="B88" s="258"/>
      <c r="C88" s="258"/>
      <c r="D88" s="258"/>
      <c r="E88" s="258"/>
      <c r="F88" s="258"/>
      <c r="G88" s="16">
        <v>202</v>
      </c>
      <c r="H88" s="51">
        <f>+H65</f>
        <v>245087385</v>
      </c>
      <c r="I88" s="48">
        <f>+I65</f>
        <v>239187507</v>
      </c>
    </row>
    <row r="89" spans="1:9" ht="24.6" customHeight="1" x14ac:dyDescent="0.2">
      <c r="A89" s="254" t="s">
        <v>200</v>
      </c>
      <c r="B89" s="254"/>
      <c r="C89" s="254"/>
      <c r="D89" s="254"/>
      <c r="E89" s="254"/>
      <c r="F89" s="254"/>
      <c r="G89" s="17">
        <v>203</v>
      </c>
      <c r="H89" s="52">
        <f>SUM(H90:H97)</f>
        <v>450979</v>
      </c>
      <c r="I89" s="52">
        <f>SUM(I90:I97)</f>
        <v>338982</v>
      </c>
    </row>
    <row r="90" spans="1:9" x14ac:dyDescent="0.2">
      <c r="A90" s="244" t="s">
        <v>201</v>
      </c>
      <c r="B90" s="244"/>
      <c r="C90" s="244"/>
      <c r="D90" s="244"/>
      <c r="E90" s="244"/>
      <c r="F90" s="244"/>
      <c r="G90" s="16">
        <v>204</v>
      </c>
      <c r="H90" s="51">
        <v>0</v>
      </c>
      <c r="I90" s="51">
        <v>0</v>
      </c>
    </row>
    <row r="91" spans="1:9" ht="21.6" customHeight="1" x14ac:dyDescent="0.2">
      <c r="A91" s="244" t="s">
        <v>202</v>
      </c>
      <c r="B91" s="244"/>
      <c r="C91" s="244"/>
      <c r="D91" s="244"/>
      <c r="E91" s="244"/>
      <c r="F91" s="244"/>
      <c r="G91" s="16">
        <v>205</v>
      </c>
      <c r="H91" s="51">
        <v>0</v>
      </c>
      <c r="I91" s="51">
        <v>0</v>
      </c>
    </row>
    <row r="92" spans="1:9" ht="21.6" customHeight="1" x14ac:dyDescent="0.2">
      <c r="A92" s="244" t="s">
        <v>203</v>
      </c>
      <c r="B92" s="244"/>
      <c r="C92" s="244"/>
      <c r="D92" s="244"/>
      <c r="E92" s="244"/>
      <c r="F92" s="244"/>
      <c r="G92" s="16">
        <v>206</v>
      </c>
      <c r="H92" s="119">
        <v>450979</v>
      </c>
      <c r="I92" s="125">
        <v>338982</v>
      </c>
    </row>
    <row r="93" spans="1:9" x14ac:dyDescent="0.2">
      <c r="A93" s="244" t="s">
        <v>204</v>
      </c>
      <c r="B93" s="244"/>
      <c r="C93" s="244"/>
      <c r="D93" s="244"/>
      <c r="E93" s="244"/>
      <c r="F93" s="244"/>
      <c r="G93" s="16">
        <v>207</v>
      </c>
      <c r="H93" s="51">
        <v>0</v>
      </c>
      <c r="I93" s="51">
        <v>0</v>
      </c>
    </row>
    <row r="94" spans="1:9" x14ac:dyDescent="0.2">
      <c r="A94" s="244" t="s">
        <v>205</v>
      </c>
      <c r="B94" s="244"/>
      <c r="C94" s="244"/>
      <c r="D94" s="244"/>
      <c r="E94" s="244"/>
      <c r="F94" s="244"/>
      <c r="G94" s="16">
        <v>208</v>
      </c>
      <c r="H94" s="51">
        <v>0</v>
      </c>
      <c r="I94" s="51">
        <v>0</v>
      </c>
    </row>
    <row r="95" spans="1:9" ht="20.45" customHeight="1" x14ac:dyDescent="0.2">
      <c r="A95" s="244" t="s">
        <v>206</v>
      </c>
      <c r="B95" s="244"/>
      <c r="C95" s="244"/>
      <c r="D95" s="244"/>
      <c r="E95" s="244"/>
      <c r="F95" s="244"/>
      <c r="G95" s="16">
        <v>209</v>
      </c>
      <c r="H95" s="51">
        <v>0</v>
      </c>
      <c r="I95" s="51">
        <v>0</v>
      </c>
    </row>
    <row r="96" spans="1:9" x14ac:dyDescent="0.2">
      <c r="A96" s="244" t="s">
        <v>207</v>
      </c>
      <c r="B96" s="244"/>
      <c r="C96" s="244"/>
      <c r="D96" s="244"/>
      <c r="E96" s="244"/>
      <c r="F96" s="244"/>
      <c r="G96" s="16">
        <v>210</v>
      </c>
      <c r="H96" s="51">
        <v>0</v>
      </c>
      <c r="I96" s="51">
        <v>0</v>
      </c>
    </row>
    <row r="97" spans="1:9" x14ac:dyDescent="0.2">
      <c r="A97" s="244" t="s">
        <v>208</v>
      </c>
      <c r="B97" s="244"/>
      <c r="C97" s="244"/>
      <c r="D97" s="244"/>
      <c r="E97" s="244"/>
      <c r="F97" s="244"/>
      <c r="G97" s="16">
        <v>211</v>
      </c>
      <c r="H97" s="51">
        <v>0</v>
      </c>
      <c r="I97" s="51">
        <v>0</v>
      </c>
    </row>
    <row r="98" spans="1:9" x14ac:dyDescent="0.2">
      <c r="A98" s="258" t="s">
        <v>127</v>
      </c>
      <c r="B98" s="258"/>
      <c r="C98" s="258"/>
      <c r="D98" s="258"/>
      <c r="E98" s="258"/>
      <c r="F98" s="258"/>
      <c r="G98" s="16">
        <v>212</v>
      </c>
      <c r="H98" s="126">
        <v>90195</v>
      </c>
      <c r="I98" s="127">
        <v>67796</v>
      </c>
    </row>
    <row r="99" spans="1:9" ht="27.6" customHeight="1" x14ac:dyDescent="0.2">
      <c r="A99" s="254" t="s">
        <v>209</v>
      </c>
      <c r="B99" s="254"/>
      <c r="C99" s="254"/>
      <c r="D99" s="254"/>
      <c r="E99" s="254"/>
      <c r="F99" s="254"/>
      <c r="G99" s="17">
        <v>213</v>
      </c>
      <c r="H99" s="52">
        <f>H89-H98</f>
        <v>360784</v>
      </c>
      <c r="I99" s="52">
        <f>I89-I98</f>
        <v>271186</v>
      </c>
    </row>
    <row r="100" spans="1:9" x14ac:dyDescent="0.2">
      <c r="A100" s="255" t="s">
        <v>210</v>
      </c>
      <c r="B100" s="255"/>
      <c r="C100" s="255"/>
      <c r="D100" s="255"/>
      <c r="E100" s="255"/>
      <c r="F100" s="255"/>
      <c r="G100" s="18">
        <v>214</v>
      </c>
      <c r="H100" s="53">
        <f>H88+H99</f>
        <v>245448169</v>
      </c>
      <c r="I100" s="53">
        <f>I88+I99</f>
        <v>239458693</v>
      </c>
    </row>
    <row r="101" spans="1:9" x14ac:dyDescent="0.2">
      <c r="A101" s="235" t="s">
        <v>211</v>
      </c>
      <c r="B101" s="235"/>
      <c r="C101" s="235"/>
      <c r="D101" s="235"/>
      <c r="E101" s="235"/>
      <c r="F101" s="235"/>
      <c r="G101" s="245"/>
      <c r="H101" s="245"/>
      <c r="I101" s="245"/>
    </row>
    <row r="102" spans="1:9" x14ac:dyDescent="0.2">
      <c r="A102" s="246" t="s">
        <v>212</v>
      </c>
      <c r="B102" s="246"/>
      <c r="C102" s="246"/>
      <c r="D102" s="246"/>
      <c r="E102" s="246"/>
      <c r="F102" s="246"/>
      <c r="G102" s="17">
        <v>215</v>
      </c>
      <c r="H102" s="52">
        <f>H103+H104</f>
        <v>245448169</v>
      </c>
      <c r="I102" s="52">
        <f>I103+I104</f>
        <v>239458693</v>
      </c>
    </row>
    <row r="103" spans="1:9" x14ac:dyDescent="0.2">
      <c r="A103" s="247" t="s">
        <v>125</v>
      </c>
      <c r="B103" s="247"/>
      <c r="C103" s="247"/>
      <c r="D103" s="247"/>
      <c r="E103" s="247"/>
      <c r="F103" s="247"/>
      <c r="G103" s="16">
        <v>216</v>
      </c>
      <c r="H103" s="51">
        <f>+H100-H104</f>
        <v>243956800</v>
      </c>
      <c r="I103" s="48">
        <f>+I100-I104</f>
        <v>235608469</v>
      </c>
    </row>
    <row r="104" spans="1:9" x14ac:dyDescent="0.2">
      <c r="A104" s="248" t="s">
        <v>213</v>
      </c>
      <c r="B104" s="248"/>
      <c r="C104" s="248"/>
      <c r="D104" s="248"/>
      <c r="E104" s="248"/>
      <c r="F104" s="248"/>
      <c r="G104" s="19">
        <v>217</v>
      </c>
      <c r="H104" s="124">
        <f>+H86</f>
        <v>1491369</v>
      </c>
      <c r="I104" s="124">
        <f>+I86</f>
        <v>3850224</v>
      </c>
    </row>
  </sheetData>
  <sheetProtection algorithmName="SHA-512" hashValue="rdvxmCOLovEBxFhpBP1+tQ1GVC+o4YxlBLschZDo6skAYzcMzUvi79dZk3hVSzxOdRcoPBiAzJmglr203rdwJQ==" saltValue="gwtYePVDLJk/j0NPnHSJ6Q=="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conditionalFormatting sqref="H8:H12">
    <cfRule type="cellIs" dxfId="49" priority="16" stopIfTrue="1" operator="notEqual">
      <formula>ROUND(H8,0)</formula>
    </cfRule>
    <cfRule type="cellIs" dxfId="48" priority="17" stopIfTrue="1" operator="lessThan">
      <formula>0</formula>
    </cfRule>
  </conditionalFormatting>
  <conditionalFormatting sqref="H16:H18">
    <cfRule type="cellIs" dxfId="47" priority="14" stopIfTrue="1" operator="notEqual">
      <formula>ROUND(H16,0)</formula>
    </cfRule>
    <cfRule type="cellIs" dxfId="46" priority="15" stopIfTrue="1" operator="lessThan">
      <formula>0</formula>
    </cfRule>
  </conditionalFormatting>
  <conditionalFormatting sqref="H20:H24">
    <cfRule type="cellIs" dxfId="45" priority="12" stopIfTrue="1" operator="notEqual">
      <formula>ROUND(H20,0)</formula>
    </cfRule>
    <cfRule type="cellIs" dxfId="44" priority="13" stopIfTrue="1" operator="lessThan">
      <formula>0</formula>
    </cfRule>
  </conditionalFormatting>
  <conditionalFormatting sqref="H27">
    <cfRule type="cellIs" dxfId="43" priority="11" stopIfTrue="1" operator="notEqual">
      <formula>ROUND(H27,0)</formula>
    </cfRule>
  </conditionalFormatting>
  <conditionalFormatting sqref="H29:H34">
    <cfRule type="cellIs" dxfId="42" priority="10" stopIfTrue="1" operator="notEqual">
      <formula>ROUND(H29,0)</formula>
    </cfRule>
  </conditionalFormatting>
  <conditionalFormatting sqref="H43:H46">
    <cfRule type="cellIs" dxfId="41" priority="8" stopIfTrue="1" operator="notEqual">
      <formula>ROUND(H43,0)</formula>
    </cfRule>
    <cfRule type="cellIs" dxfId="40" priority="9" stopIfTrue="1" operator="lessThan">
      <formula>0</formula>
    </cfRule>
  </conditionalFormatting>
  <conditionalFormatting sqref="H50:H54">
    <cfRule type="cellIs" dxfId="39" priority="6" stopIfTrue="1" operator="notEqual">
      <formula>ROUND(H50,0)</formula>
    </cfRule>
    <cfRule type="cellIs" dxfId="38" priority="7" stopIfTrue="1" operator="lessThan">
      <formula>0</formula>
    </cfRule>
  </conditionalFormatting>
  <conditionalFormatting sqref="H86">
    <cfRule type="cellIs" dxfId="37" priority="5" stopIfTrue="1" operator="notEqual">
      <formula>ROUND(H86,0)</formula>
    </cfRule>
  </conditionalFormatting>
  <conditionalFormatting sqref="H88">
    <cfRule type="cellIs" dxfId="36" priority="4" stopIfTrue="1" operator="notEqual">
      <formula>ROUND(H88,0)</formula>
    </cfRule>
  </conditionalFormatting>
  <conditionalFormatting sqref="H92">
    <cfRule type="cellIs" dxfId="35" priority="3" stopIfTrue="1" operator="notEqual">
      <formula>ROUND(H92,0)</formula>
    </cfRule>
  </conditionalFormatting>
  <conditionalFormatting sqref="H98">
    <cfRule type="cellIs" dxfId="34" priority="2" stopIfTrue="1" operator="notEqual">
      <formula>ROUND(H98,0)</formula>
    </cfRule>
  </conditionalFormatting>
  <conditionalFormatting sqref="H103">
    <cfRule type="cellIs" dxfId="33" priority="1" stopIfTrue="1" operator="notEqual">
      <formula>ROUND(H103,0)</formula>
    </cfRule>
  </conditionalFormatting>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H42" sqref="H42"/>
    </sheetView>
  </sheetViews>
  <sheetFormatPr defaultColWidth="9.140625" defaultRowHeight="12.75" x14ac:dyDescent="0.2"/>
  <cols>
    <col min="1" max="6" width="9.140625" style="11"/>
    <col min="7" max="7" width="9.140625" style="23"/>
    <col min="8" max="9" width="11.28515625" style="54" customWidth="1"/>
    <col min="10" max="16384" width="9.140625" style="11"/>
  </cols>
  <sheetData>
    <row r="1" spans="1:9" x14ac:dyDescent="0.2">
      <c r="A1" s="241" t="s">
        <v>214</v>
      </c>
      <c r="B1" s="260"/>
      <c r="C1" s="260"/>
      <c r="D1" s="260"/>
      <c r="E1" s="260"/>
      <c r="F1" s="260"/>
      <c r="G1" s="260"/>
      <c r="H1" s="260"/>
      <c r="I1" s="260"/>
    </row>
    <row r="2" spans="1:9" x14ac:dyDescent="0.2">
      <c r="A2" s="240" t="s">
        <v>466</v>
      </c>
      <c r="B2" s="206"/>
      <c r="C2" s="206"/>
      <c r="D2" s="206"/>
      <c r="E2" s="206"/>
      <c r="F2" s="206"/>
      <c r="G2" s="206"/>
      <c r="H2" s="206"/>
      <c r="I2" s="206"/>
    </row>
    <row r="3" spans="1:9" x14ac:dyDescent="0.2">
      <c r="A3" s="268" t="s">
        <v>361</v>
      </c>
      <c r="B3" s="269"/>
      <c r="C3" s="269"/>
      <c r="D3" s="269"/>
      <c r="E3" s="269"/>
      <c r="F3" s="269"/>
      <c r="G3" s="269"/>
      <c r="H3" s="269"/>
      <c r="I3" s="269"/>
    </row>
    <row r="4" spans="1:9" x14ac:dyDescent="0.2">
      <c r="A4" s="264" t="s">
        <v>463</v>
      </c>
      <c r="B4" s="210"/>
      <c r="C4" s="210"/>
      <c r="D4" s="210"/>
      <c r="E4" s="210"/>
      <c r="F4" s="210"/>
      <c r="G4" s="210"/>
      <c r="H4" s="210"/>
      <c r="I4" s="211"/>
    </row>
    <row r="5" spans="1:9" ht="45.75" thickBot="1" x14ac:dyDescent="0.25">
      <c r="A5" s="276" t="s">
        <v>2</v>
      </c>
      <c r="B5" s="277"/>
      <c r="C5" s="277"/>
      <c r="D5" s="277"/>
      <c r="E5" s="277"/>
      <c r="F5" s="278"/>
      <c r="G5" s="13" t="s">
        <v>115</v>
      </c>
      <c r="H5" s="45" t="s">
        <v>377</v>
      </c>
      <c r="I5" s="45" t="s">
        <v>353</v>
      </c>
    </row>
    <row r="6" spans="1:9" x14ac:dyDescent="0.2">
      <c r="A6" s="279">
        <v>1</v>
      </c>
      <c r="B6" s="280"/>
      <c r="C6" s="280"/>
      <c r="D6" s="280"/>
      <c r="E6" s="280"/>
      <c r="F6" s="281"/>
      <c r="G6" s="20">
        <v>2</v>
      </c>
      <c r="H6" s="20" t="s">
        <v>215</v>
      </c>
      <c r="I6" s="20" t="s">
        <v>216</v>
      </c>
    </row>
    <row r="7" spans="1:9" x14ac:dyDescent="0.2">
      <c r="A7" s="282" t="s">
        <v>217</v>
      </c>
      <c r="B7" s="283"/>
      <c r="C7" s="283"/>
      <c r="D7" s="283"/>
      <c r="E7" s="283"/>
      <c r="F7" s="283"/>
      <c r="G7" s="283"/>
      <c r="H7" s="283"/>
      <c r="I7" s="284"/>
    </row>
    <row r="8" spans="1:9" ht="12.75" customHeight="1" x14ac:dyDescent="0.2">
      <c r="A8" s="285" t="s">
        <v>218</v>
      </c>
      <c r="B8" s="286"/>
      <c r="C8" s="286"/>
      <c r="D8" s="286"/>
      <c r="E8" s="286"/>
      <c r="F8" s="287"/>
      <c r="G8" s="21">
        <v>1</v>
      </c>
      <c r="H8" s="46">
        <v>238643759</v>
      </c>
      <c r="I8" s="46">
        <v>258081503</v>
      </c>
    </row>
    <row r="9" spans="1:9" ht="12.75" customHeight="1" x14ac:dyDescent="0.2">
      <c r="A9" s="273" t="s">
        <v>219</v>
      </c>
      <c r="B9" s="274"/>
      <c r="C9" s="274"/>
      <c r="D9" s="274"/>
      <c r="E9" s="274"/>
      <c r="F9" s="275"/>
      <c r="G9" s="17">
        <v>2</v>
      </c>
      <c r="H9" s="47">
        <f>H10+H11+H12+H13+H14+H15+H16+H17</f>
        <v>396630365</v>
      </c>
      <c r="I9" s="47">
        <f>I10+I11+I12+I13+I14+I15+I16+I17</f>
        <v>461705290</v>
      </c>
    </row>
    <row r="10" spans="1:9" ht="12.75" customHeight="1" x14ac:dyDescent="0.2">
      <c r="A10" s="265" t="s">
        <v>220</v>
      </c>
      <c r="B10" s="266"/>
      <c r="C10" s="266"/>
      <c r="D10" s="266"/>
      <c r="E10" s="266"/>
      <c r="F10" s="267"/>
      <c r="G10" s="22">
        <v>3</v>
      </c>
      <c r="H10" s="48">
        <v>346413599</v>
      </c>
      <c r="I10" s="48">
        <v>410521539</v>
      </c>
    </row>
    <row r="11" spans="1:9" ht="31.15" customHeight="1" x14ac:dyDescent="0.2">
      <c r="A11" s="265" t="s">
        <v>385</v>
      </c>
      <c r="B11" s="266"/>
      <c r="C11" s="266"/>
      <c r="D11" s="266"/>
      <c r="E11" s="266"/>
      <c r="F11" s="267"/>
      <c r="G11" s="22">
        <v>4</v>
      </c>
      <c r="H11" s="48">
        <v>10701234</v>
      </c>
      <c r="I11" s="48">
        <v>5841704</v>
      </c>
    </row>
    <row r="12" spans="1:9" ht="28.15" customHeight="1" x14ac:dyDescent="0.2">
      <c r="A12" s="265" t="s">
        <v>386</v>
      </c>
      <c r="B12" s="266"/>
      <c r="C12" s="266"/>
      <c r="D12" s="266"/>
      <c r="E12" s="266"/>
      <c r="F12" s="267"/>
      <c r="G12" s="22">
        <v>5</v>
      </c>
      <c r="H12" s="48">
        <v>-211830</v>
      </c>
      <c r="I12" s="48">
        <v>1118573</v>
      </c>
    </row>
    <row r="13" spans="1:9" ht="12.75" customHeight="1" x14ac:dyDescent="0.2">
      <c r="A13" s="265" t="s">
        <v>221</v>
      </c>
      <c r="B13" s="266"/>
      <c r="C13" s="266"/>
      <c r="D13" s="266"/>
      <c r="E13" s="266"/>
      <c r="F13" s="267"/>
      <c r="G13" s="22">
        <v>6</v>
      </c>
      <c r="H13" s="48">
        <v>-625283</v>
      </c>
      <c r="I13" s="48">
        <v>-273758</v>
      </c>
    </row>
    <row r="14" spans="1:9" ht="12.75" customHeight="1" x14ac:dyDescent="0.2">
      <c r="A14" s="265" t="s">
        <v>222</v>
      </c>
      <c r="B14" s="266"/>
      <c r="C14" s="266"/>
      <c r="D14" s="266"/>
      <c r="E14" s="266"/>
      <c r="F14" s="267"/>
      <c r="G14" s="22">
        <v>7</v>
      </c>
      <c r="H14" s="48">
        <v>43870004</v>
      </c>
      <c r="I14" s="48">
        <v>50071190</v>
      </c>
    </row>
    <row r="15" spans="1:9" ht="12.75" customHeight="1" x14ac:dyDescent="0.2">
      <c r="A15" s="265" t="s">
        <v>223</v>
      </c>
      <c r="B15" s="266"/>
      <c r="C15" s="266"/>
      <c r="D15" s="266"/>
      <c r="E15" s="266"/>
      <c r="F15" s="267"/>
      <c r="G15" s="22">
        <v>8</v>
      </c>
      <c r="H15" s="48">
        <v>10681641</v>
      </c>
      <c r="I15" s="48">
        <v>23210743</v>
      </c>
    </row>
    <row r="16" spans="1:9" ht="12.75" customHeight="1" x14ac:dyDescent="0.2">
      <c r="A16" s="265" t="s">
        <v>224</v>
      </c>
      <c r="B16" s="266"/>
      <c r="C16" s="266"/>
      <c r="D16" s="266"/>
      <c r="E16" s="266"/>
      <c r="F16" s="267"/>
      <c r="G16" s="22">
        <v>9</v>
      </c>
      <c r="H16" s="48">
        <v>-14199000</v>
      </c>
      <c r="I16" s="48">
        <v>-28784701</v>
      </c>
    </row>
    <row r="17" spans="1:9" ht="27.6" customHeight="1" x14ac:dyDescent="0.2">
      <c r="A17" s="265" t="s">
        <v>225</v>
      </c>
      <c r="B17" s="266"/>
      <c r="C17" s="266"/>
      <c r="D17" s="266"/>
      <c r="E17" s="266"/>
      <c r="F17" s="267"/>
      <c r="G17" s="22">
        <v>10</v>
      </c>
      <c r="H17" s="48">
        <v>0</v>
      </c>
      <c r="I17" s="48">
        <v>0</v>
      </c>
    </row>
    <row r="18" spans="1:9" ht="29.45" customHeight="1" x14ac:dyDescent="0.2">
      <c r="A18" s="270" t="s">
        <v>388</v>
      </c>
      <c r="B18" s="271"/>
      <c r="C18" s="271"/>
      <c r="D18" s="271"/>
      <c r="E18" s="271"/>
      <c r="F18" s="272"/>
      <c r="G18" s="17">
        <v>11</v>
      </c>
      <c r="H18" s="47">
        <f>H8+H9</f>
        <v>635274124</v>
      </c>
      <c r="I18" s="47">
        <f>I8+I9</f>
        <v>719786793</v>
      </c>
    </row>
    <row r="19" spans="1:9" ht="12.75" customHeight="1" x14ac:dyDescent="0.2">
      <c r="A19" s="273" t="s">
        <v>226</v>
      </c>
      <c r="B19" s="274"/>
      <c r="C19" s="274"/>
      <c r="D19" s="274"/>
      <c r="E19" s="274"/>
      <c r="F19" s="275"/>
      <c r="G19" s="17">
        <v>12</v>
      </c>
      <c r="H19" s="47">
        <f>H20+H21+H22+H23</f>
        <v>3955741</v>
      </c>
      <c r="I19" s="47">
        <f>I20+I21+I22+I23</f>
        <v>-24860677</v>
      </c>
    </row>
    <row r="20" spans="1:9" ht="12.75" customHeight="1" x14ac:dyDescent="0.2">
      <c r="A20" s="265" t="s">
        <v>227</v>
      </c>
      <c r="B20" s="266"/>
      <c r="C20" s="266"/>
      <c r="D20" s="266"/>
      <c r="E20" s="266"/>
      <c r="F20" s="267"/>
      <c r="G20" s="22">
        <v>13</v>
      </c>
      <c r="H20" s="48">
        <v>-2906436</v>
      </c>
      <c r="I20" s="48">
        <v>6473299</v>
      </c>
    </row>
    <row r="21" spans="1:9" ht="12.75" customHeight="1" x14ac:dyDescent="0.2">
      <c r="A21" s="265" t="s">
        <v>228</v>
      </c>
      <c r="B21" s="266"/>
      <c r="C21" s="266"/>
      <c r="D21" s="266"/>
      <c r="E21" s="266"/>
      <c r="F21" s="267"/>
      <c r="G21" s="22">
        <v>14</v>
      </c>
      <c r="H21" s="48">
        <v>14229358</v>
      </c>
      <c r="I21" s="48">
        <v>-37600790</v>
      </c>
    </row>
    <row r="22" spans="1:9" ht="12.75" customHeight="1" x14ac:dyDescent="0.2">
      <c r="A22" s="265" t="s">
        <v>229</v>
      </c>
      <c r="B22" s="266"/>
      <c r="C22" s="266"/>
      <c r="D22" s="266"/>
      <c r="E22" s="266"/>
      <c r="F22" s="267"/>
      <c r="G22" s="22">
        <v>15</v>
      </c>
      <c r="H22" s="48">
        <v>-5251075</v>
      </c>
      <c r="I22" s="48">
        <v>-950536</v>
      </c>
    </row>
    <row r="23" spans="1:9" ht="12.75" customHeight="1" x14ac:dyDescent="0.2">
      <c r="A23" s="265" t="s">
        <v>230</v>
      </c>
      <c r="B23" s="266"/>
      <c r="C23" s="266"/>
      <c r="D23" s="266"/>
      <c r="E23" s="266"/>
      <c r="F23" s="267"/>
      <c r="G23" s="22">
        <v>16</v>
      </c>
      <c r="H23" s="48">
        <v>-2116106</v>
      </c>
      <c r="I23" s="48">
        <v>7217350</v>
      </c>
    </row>
    <row r="24" spans="1:9" ht="12.75" customHeight="1" x14ac:dyDescent="0.2">
      <c r="A24" s="270" t="s">
        <v>231</v>
      </c>
      <c r="B24" s="271"/>
      <c r="C24" s="271"/>
      <c r="D24" s="271"/>
      <c r="E24" s="271"/>
      <c r="F24" s="272"/>
      <c r="G24" s="17">
        <v>17</v>
      </c>
      <c r="H24" s="47">
        <f>H18+H19</f>
        <v>639229865</v>
      </c>
      <c r="I24" s="47">
        <f>I18+I19</f>
        <v>694926116</v>
      </c>
    </row>
    <row r="25" spans="1:9" ht="12.75" customHeight="1" x14ac:dyDescent="0.2">
      <c r="A25" s="261" t="s">
        <v>232</v>
      </c>
      <c r="B25" s="262"/>
      <c r="C25" s="262"/>
      <c r="D25" s="262"/>
      <c r="E25" s="262"/>
      <c r="F25" s="263"/>
      <c r="G25" s="22">
        <v>18</v>
      </c>
      <c r="H25" s="48">
        <v>-42778920</v>
      </c>
      <c r="I25" s="48">
        <v>-45792353</v>
      </c>
    </row>
    <row r="26" spans="1:9" ht="12.75" customHeight="1" x14ac:dyDescent="0.2">
      <c r="A26" s="261" t="s">
        <v>233</v>
      </c>
      <c r="B26" s="262"/>
      <c r="C26" s="262"/>
      <c r="D26" s="262"/>
      <c r="E26" s="262"/>
      <c r="F26" s="263"/>
      <c r="G26" s="22">
        <v>19</v>
      </c>
      <c r="H26" s="48">
        <v>6749820</v>
      </c>
      <c r="I26" s="48">
        <v>-8450097</v>
      </c>
    </row>
    <row r="27" spans="1:9" ht="29.1" customHeight="1" x14ac:dyDescent="0.2">
      <c r="A27" s="288" t="s">
        <v>234</v>
      </c>
      <c r="B27" s="289"/>
      <c r="C27" s="289"/>
      <c r="D27" s="289"/>
      <c r="E27" s="289"/>
      <c r="F27" s="290"/>
      <c r="G27" s="18">
        <v>20</v>
      </c>
      <c r="H27" s="49">
        <f>H24+H25+H26</f>
        <v>603200765</v>
      </c>
      <c r="I27" s="49">
        <f>I24+I25+I26</f>
        <v>640683666</v>
      </c>
    </row>
    <row r="28" spans="1:9" x14ac:dyDescent="0.2">
      <c r="A28" s="282" t="s">
        <v>235</v>
      </c>
      <c r="B28" s="283"/>
      <c r="C28" s="283"/>
      <c r="D28" s="283"/>
      <c r="E28" s="283"/>
      <c r="F28" s="283"/>
      <c r="G28" s="283"/>
      <c r="H28" s="283"/>
      <c r="I28" s="284"/>
    </row>
    <row r="29" spans="1:9" ht="23.45" customHeight="1" x14ac:dyDescent="0.2">
      <c r="A29" s="285" t="s">
        <v>236</v>
      </c>
      <c r="B29" s="286"/>
      <c r="C29" s="286"/>
      <c r="D29" s="286"/>
      <c r="E29" s="286"/>
      <c r="F29" s="287"/>
      <c r="G29" s="21">
        <v>21</v>
      </c>
      <c r="H29" s="50">
        <v>3504147</v>
      </c>
      <c r="I29" s="50">
        <v>5144096</v>
      </c>
    </row>
    <row r="30" spans="1:9" ht="12.75" customHeight="1" x14ac:dyDescent="0.2">
      <c r="A30" s="261" t="s">
        <v>237</v>
      </c>
      <c r="B30" s="262"/>
      <c r="C30" s="262"/>
      <c r="D30" s="262"/>
      <c r="E30" s="262"/>
      <c r="F30" s="263"/>
      <c r="G30" s="22">
        <v>22</v>
      </c>
      <c r="H30" s="51">
        <v>1808303</v>
      </c>
      <c r="I30" s="51">
        <v>50000</v>
      </c>
    </row>
    <row r="31" spans="1:9" ht="12.75" customHeight="1" x14ac:dyDescent="0.2">
      <c r="A31" s="261" t="s">
        <v>238</v>
      </c>
      <c r="B31" s="262"/>
      <c r="C31" s="262"/>
      <c r="D31" s="262"/>
      <c r="E31" s="262"/>
      <c r="F31" s="263"/>
      <c r="G31" s="22">
        <v>23</v>
      </c>
      <c r="H31" s="51">
        <v>829138</v>
      </c>
      <c r="I31" s="51">
        <v>776958</v>
      </c>
    </row>
    <row r="32" spans="1:9" ht="12.75" customHeight="1" x14ac:dyDescent="0.2">
      <c r="A32" s="261" t="s">
        <v>239</v>
      </c>
      <c r="B32" s="262"/>
      <c r="C32" s="262"/>
      <c r="D32" s="262"/>
      <c r="E32" s="262"/>
      <c r="F32" s="263"/>
      <c r="G32" s="22">
        <v>24</v>
      </c>
      <c r="H32" s="51">
        <v>74640</v>
      </c>
      <c r="I32" s="51">
        <v>87080</v>
      </c>
    </row>
    <row r="33" spans="1:9" ht="12.75" customHeight="1" x14ac:dyDescent="0.2">
      <c r="A33" s="261" t="s">
        <v>240</v>
      </c>
      <c r="B33" s="262"/>
      <c r="C33" s="262"/>
      <c r="D33" s="262"/>
      <c r="E33" s="262"/>
      <c r="F33" s="263"/>
      <c r="G33" s="22">
        <v>25</v>
      </c>
      <c r="H33" s="51">
        <v>11226988</v>
      </c>
      <c r="I33" s="51">
        <v>949241</v>
      </c>
    </row>
    <row r="34" spans="1:9" ht="12.75" customHeight="1" x14ac:dyDescent="0.2">
      <c r="A34" s="261" t="s">
        <v>241</v>
      </c>
      <c r="B34" s="262"/>
      <c r="C34" s="262"/>
      <c r="D34" s="262"/>
      <c r="E34" s="262"/>
      <c r="F34" s="263"/>
      <c r="G34" s="22">
        <v>26</v>
      </c>
      <c r="H34" s="51">
        <v>0</v>
      </c>
      <c r="I34" s="51">
        <v>0</v>
      </c>
    </row>
    <row r="35" spans="1:9" ht="27.6" customHeight="1" x14ac:dyDescent="0.2">
      <c r="A35" s="270" t="s">
        <v>242</v>
      </c>
      <c r="B35" s="271"/>
      <c r="C35" s="271"/>
      <c r="D35" s="271"/>
      <c r="E35" s="271"/>
      <c r="F35" s="272"/>
      <c r="G35" s="17">
        <v>27</v>
      </c>
      <c r="H35" s="52">
        <f>H29+H30+H31+H32+H33+H34</f>
        <v>17443216</v>
      </c>
      <c r="I35" s="52">
        <f>I29+I30+I31+I32+I33+I34</f>
        <v>7007375</v>
      </c>
    </row>
    <row r="36" spans="1:9" ht="26.45" customHeight="1" x14ac:dyDescent="0.2">
      <c r="A36" s="261" t="s">
        <v>243</v>
      </c>
      <c r="B36" s="262"/>
      <c r="C36" s="262"/>
      <c r="D36" s="262"/>
      <c r="E36" s="262"/>
      <c r="F36" s="263"/>
      <c r="G36" s="22">
        <v>28</v>
      </c>
      <c r="H36" s="51">
        <v>-894589185</v>
      </c>
      <c r="I36" s="51">
        <v>-730451033</v>
      </c>
    </row>
    <row r="37" spans="1:9" ht="12.75" customHeight="1" x14ac:dyDescent="0.2">
      <c r="A37" s="261" t="s">
        <v>244</v>
      </c>
      <c r="B37" s="262"/>
      <c r="C37" s="262"/>
      <c r="D37" s="262"/>
      <c r="E37" s="262"/>
      <c r="F37" s="263"/>
      <c r="G37" s="22">
        <v>29</v>
      </c>
      <c r="H37" s="51">
        <v>0</v>
      </c>
      <c r="I37" s="51">
        <v>0</v>
      </c>
    </row>
    <row r="38" spans="1:9" ht="12.75" customHeight="1" x14ac:dyDescent="0.2">
      <c r="A38" s="261" t="s">
        <v>245</v>
      </c>
      <c r="B38" s="262"/>
      <c r="C38" s="262"/>
      <c r="D38" s="262"/>
      <c r="E38" s="262"/>
      <c r="F38" s="263"/>
      <c r="G38" s="22">
        <v>30</v>
      </c>
      <c r="H38" s="51">
        <v>-10637180</v>
      </c>
      <c r="I38" s="51">
        <v>-175646</v>
      </c>
    </row>
    <row r="39" spans="1:9" ht="12.75" customHeight="1" x14ac:dyDescent="0.2">
      <c r="A39" s="261" t="s">
        <v>246</v>
      </c>
      <c r="B39" s="262"/>
      <c r="C39" s="262"/>
      <c r="D39" s="262"/>
      <c r="E39" s="262"/>
      <c r="F39" s="263"/>
      <c r="G39" s="22">
        <v>31</v>
      </c>
      <c r="H39" s="51">
        <v>-6207552</v>
      </c>
      <c r="I39" s="51">
        <v>-170827965</v>
      </c>
    </row>
    <row r="40" spans="1:9" ht="12.75" customHeight="1" x14ac:dyDescent="0.2">
      <c r="A40" s="261" t="s">
        <v>247</v>
      </c>
      <c r="B40" s="262"/>
      <c r="C40" s="262"/>
      <c r="D40" s="262"/>
      <c r="E40" s="262"/>
      <c r="F40" s="263"/>
      <c r="G40" s="22">
        <v>32</v>
      </c>
      <c r="H40" s="51">
        <v>0</v>
      </c>
      <c r="I40" s="51">
        <v>0</v>
      </c>
    </row>
    <row r="41" spans="1:9" ht="22.9" customHeight="1" x14ac:dyDescent="0.2">
      <c r="A41" s="270" t="s">
        <v>248</v>
      </c>
      <c r="B41" s="271"/>
      <c r="C41" s="271"/>
      <c r="D41" s="271"/>
      <c r="E41" s="271"/>
      <c r="F41" s="272"/>
      <c r="G41" s="17">
        <v>33</v>
      </c>
      <c r="H41" s="52">
        <f>H36+H37+H38+H39+H40</f>
        <v>-911433917</v>
      </c>
      <c r="I41" s="52">
        <f>I36+I37+I38+I39+I40</f>
        <v>-901454644</v>
      </c>
    </row>
    <row r="42" spans="1:9" ht="30.75" customHeight="1" x14ac:dyDescent="0.2">
      <c r="A42" s="288" t="s">
        <v>249</v>
      </c>
      <c r="B42" s="289"/>
      <c r="C42" s="289"/>
      <c r="D42" s="289"/>
      <c r="E42" s="289"/>
      <c r="F42" s="290"/>
      <c r="G42" s="18">
        <v>34</v>
      </c>
      <c r="H42" s="53">
        <f>H35+H41</f>
        <v>-893990701</v>
      </c>
      <c r="I42" s="53">
        <f>I35+I41</f>
        <v>-894447269</v>
      </c>
    </row>
    <row r="43" spans="1:9" x14ac:dyDescent="0.2">
      <c r="A43" s="282" t="s">
        <v>250</v>
      </c>
      <c r="B43" s="283"/>
      <c r="C43" s="283"/>
      <c r="D43" s="283"/>
      <c r="E43" s="283"/>
      <c r="F43" s="283"/>
      <c r="G43" s="283"/>
      <c r="H43" s="283"/>
      <c r="I43" s="284"/>
    </row>
    <row r="44" spans="1:9" ht="12.75" customHeight="1" x14ac:dyDescent="0.2">
      <c r="A44" s="285" t="s">
        <v>251</v>
      </c>
      <c r="B44" s="286"/>
      <c r="C44" s="286"/>
      <c r="D44" s="286"/>
      <c r="E44" s="286"/>
      <c r="F44" s="287"/>
      <c r="G44" s="21">
        <v>35</v>
      </c>
      <c r="H44" s="50">
        <v>0</v>
      </c>
      <c r="I44" s="50">
        <v>0</v>
      </c>
    </row>
    <row r="45" spans="1:9" ht="27.6" customHeight="1" x14ac:dyDescent="0.2">
      <c r="A45" s="261" t="s">
        <v>252</v>
      </c>
      <c r="B45" s="262"/>
      <c r="C45" s="262"/>
      <c r="D45" s="262"/>
      <c r="E45" s="262"/>
      <c r="F45" s="263"/>
      <c r="G45" s="22">
        <v>36</v>
      </c>
      <c r="H45" s="51">
        <v>0</v>
      </c>
      <c r="I45" s="51">
        <v>0</v>
      </c>
    </row>
    <row r="46" spans="1:9" ht="12.75" customHeight="1" x14ac:dyDescent="0.2">
      <c r="A46" s="261" t="s">
        <v>253</v>
      </c>
      <c r="B46" s="262"/>
      <c r="C46" s="262"/>
      <c r="D46" s="262"/>
      <c r="E46" s="262"/>
      <c r="F46" s="263"/>
      <c r="G46" s="22">
        <v>37</v>
      </c>
      <c r="H46" s="51">
        <v>582241320</v>
      </c>
      <c r="I46" s="51">
        <v>605645120</v>
      </c>
    </row>
    <row r="47" spans="1:9" ht="12.75" customHeight="1" x14ac:dyDescent="0.2">
      <c r="A47" s="261" t="s">
        <v>254</v>
      </c>
      <c r="B47" s="262"/>
      <c r="C47" s="262"/>
      <c r="D47" s="262"/>
      <c r="E47" s="262"/>
      <c r="F47" s="263"/>
      <c r="G47" s="22">
        <v>38</v>
      </c>
      <c r="H47" s="51">
        <v>0</v>
      </c>
      <c r="I47" s="51">
        <v>0</v>
      </c>
    </row>
    <row r="48" spans="1:9" ht="25.9" customHeight="1" x14ac:dyDescent="0.2">
      <c r="A48" s="270" t="s">
        <v>255</v>
      </c>
      <c r="B48" s="271"/>
      <c r="C48" s="271"/>
      <c r="D48" s="271"/>
      <c r="E48" s="271"/>
      <c r="F48" s="272"/>
      <c r="G48" s="17">
        <v>39</v>
      </c>
      <c r="H48" s="52">
        <f>H44+H45+H46+H47</f>
        <v>582241320</v>
      </c>
      <c r="I48" s="52">
        <f>I44+I45+I46+I47</f>
        <v>605645120</v>
      </c>
    </row>
    <row r="49" spans="1:9" ht="24.6" customHeight="1" x14ac:dyDescent="0.2">
      <c r="A49" s="261" t="s">
        <v>387</v>
      </c>
      <c r="B49" s="262"/>
      <c r="C49" s="262"/>
      <c r="D49" s="262"/>
      <c r="E49" s="262"/>
      <c r="F49" s="263"/>
      <c r="G49" s="22">
        <v>40</v>
      </c>
      <c r="H49" s="51">
        <v>-179917851</v>
      </c>
      <c r="I49" s="51">
        <v>-209765109</v>
      </c>
    </row>
    <row r="50" spans="1:9" ht="12.75" customHeight="1" x14ac:dyDescent="0.2">
      <c r="A50" s="261" t="s">
        <v>256</v>
      </c>
      <c r="B50" s="262"/>
      <c r="C50" s="262"/>
      <c r="D50" s="262"/>
      <c r="E50" s="262"/>
      <c r="F50" s="263"/>
      <c r="G50" s="22">
        <v>41</v>
      </c>
      <c r="H50" s="51">
        <v>-98347226</v>
      </c>
      <c r="I50" s="51">
        <v>-116405354</v>
      </c>
    </row>
    <row r="51" spans="1:9" ht="12.75" customHeight="1" x14ac:dyDescent="0.2">
      <c r="A51" s="261" t="s">
        <v>257</v>
      </c>
      <c r="B51" s="262"/>
      <c r="C51" s="262"/>
      <c r="D51" s="262"/>
      <c r="E51" s="262"/>
      <c r="F51" s="263"/>
      <c r="G51" s="22">
        <v>42</v>
      </c>
      <c r="H51" s="51">
        <v>0</v>
      </c>
      <c r="I51" s="51">
        <v>0</v>
      </c>
    </row>
    <row r="52" spans="1:9" ht="26.45" customHeight="1" x14ac:dyDescent="0.2">
      <c r="A52" s="261" t="s">
        <v>258</v>
      </c>
      <c r="B52" s="262"/>
      <c r="C52" s="262"/>
      <c r="D52" s="262"/>
      <c r="E52" s="262"/>
      <c r="F52" s="263"/>
      <c r="G52" s="22">
        <v>43</v>
      </c>
      <c r="H52" s="51">
        <v>0</v>
      </c>
      <c r="I52" s="51">
        <v>-51705655</v>
      </c>
    </row>
    <row r="53" spans="1:9" ht="12.75" customHeight="1" x14ac:dyDescent="0.2">
      <c r="A53" s="261" t="s">
        <v>259</v>
      </c>
      <c r="B53" s="262"/>
      <c r="C53" s="262"/>
      <c r="D53" s="262"/>
      <c r="E53" s="262"/>
      <c r="F53" s="263"/>
      <c r="G53" s="22">
        <v>44</v>
      </c>
      <c r="H53" s="51">
        <v>0</v>
      </c>
      <c r="I53" s="51">
        <v>0</v>
      </c>
    </row>
    <row r="54" spans="1:9" ht="27.6" customHeight="1" x14ac:dyDescent="0.2">
      <c r="A54" s="270" t="s">
        <v>260</v>
      </c>
      <c r="B54" s="271"/>
      <c r="C54" s="271"/>
      <c r="D54" s="271"/>
      <c r="E54" s="271"/>
      <c r="F54" s="272"/>
      <c r="G54" s="17">
        <v>45</v>
      </c>
      <c r="H54" s="52">
        <f>H49+H50+H51+H52+H53</f>
        <v>-278265077</v>
      </c>
      <c r="I54" s="52">
        <f>I49+I50+I51+I52+I53</f>
        <v>-377876118</v>
      </c>
    </row>
    <row r="55" spans="1:9" ht="27.6" customHeight="1" x14ac:dyDescent="0.2">
      <c r="A55" s="291" t="s">
        <v>261</v>
      </c>
      <c r="B55" s="292"/>
      <c r="C55" s="292"/>
      <c r="D55" s="292"/>
      <c r="E55" s="292"/>
      <c r="F55" s="293"/>
      <c r="G55" s="17">
        <v>46</v>
      </c>
      <c r="H55" s="52">
        <f>H48+H54</f>
        <v>303976243</v>
      </c>
      <c r="I55" s="52">
        <f>I48+I54</f>
        <v>227769002</v>
      </c>
    </row>
    <row r="56" spans="1:9" x14ac:dyDescent="0.2">
      <c r="A56" s="197" t="s">
        <v>262</v>
      </c>
      <c r="B56" s="198"/>
      <c r="C56" s="198"/>
      <c r="D56" s="198"/>
      <c r="E56" s="198"/>
      <c r="F56" s="199"/>
      <c r="G56" s="22">
        <v>47</v>
      </c>
      <c r="H56" s="51">
        <v>0</v>
      </c>
      <c r="I56" s="51">
        <v>0</v>
      </c>
    </row>
    <row r="57" spans="1:9" ht="27.2" customHeight="1" x14ac:dyDescent="0.2">
      <c r="A57" s="291" t="s">
        <v>263</v>
      </c>
      <c r="B57" s="292"/>
      <c r="C57" s="292"/>
      <c r="D57" s="292"/>
      <c r="E57" s="292"/>
      <c r="F57" s="293"/>
      <c r="G57" s="17">
        <v>48</v>
      </c>
      <c r="H57" s="52">
        <f>H27+H42+H55+H56</f>
        <v>13186307</v>
      </c>
      <c r="I57" s="52">
        <f>I27+I42+I55+I56</f>
        <v>-25994601</v>
      </c>
    </row>
    <row r="58" spans="1:9" ht="15.6" customHeight="1" x14ac:dyDescent="0.2">
      <c r="A58" s="294" t="s">
        <v>264</v>
      </c>
      <c r="B58" s="295"/>
      <c r="C58" s="295"/>
      <c r="D58" s="295"/>
      <c r="E58" s="295"/>
      <c r="F58" s="296"/>
      <c r="G58" s="22">
        <v>49</v>
      </c>
      <c r="H58" s="51">
        <v>274650647</v>
      </c>
      <c r="I58" s="51">
        <v>287836954</v>
      </c>
    </row>
    <row r="59" spans="1:9" ht="29.1" customHeight="1" x14ac:dyDescent="0.2">
      <c r="A59" s="288" t="s">
        <v>265</v>
      </c>
      <c r="B59" s="289"/>
      <c r="C59" s="289"/>
      <c r="D59" s="289"/>
      <c r="E59" s="289"/>
      <c r="F59" s="290"/>
      <c r="G59" s="18">
        <v>50</v>
      </c>
      <c r="H59" s="53">
        <f>H57+H58</f>
        <v>287836954</v>
      </c>
      <c r="I59" s="53">
        <f>I57+I58</f>
        <v>261842353</v>
      </c>
    </row>
  </sheetData>
  <sheetProtection algorithmName="SHA-512" hashValue="BUlsXcbtZlMOzYIZM9s1t3AnEjzW+Ugsx90VT4NnQJekqkspFDe4PuT4nk7lGiKL4GuP85GzmhiXmn7RRhg1pQ==" saltValue="upnmtyZuPYH9IrcoztxOb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32" priority="21" stopIfTrue="1" operator="notEqual">
      <formula>ROUND(H8,0)</formula>
    </cfRule>
  </conditionalFormatting>
  <conditionalFormatting sqref="H11:H12 H15:H16">
    <cfRule type="cellIs" dxfId="31" priority="20" stopIfTrue="1" operator="notEqual">
      <formula>ROUND(H11,0)</formula>
    </cfRule>
  </conditionalFormatting>
  <conditionalFormatting sqref="H10 H14">
    <cfRule type="cellIs" dxfId="30" priority="18" stopIfTrue="1" operator="notEqual">
      <formula>ROUND(H10,0)</formula>
    </cfRule>
    <cfRule type="cellIs" dxfId="29" priority="19" stopIfTrue="1" operator="lessThan">
      <formula>0</formula>
    </cfRule>
  </conditionalFormatting>
  <conditionalFormatting sqref="H13">
    <cfRule type="cellIs" dxfId="28" priority="16" stopIfTrue="1" operator="notEqual">
      <formula>ROUND(H13,0)</formula>
    </cfRule>
    <cfRule type="cellIs" dxfId="27" priority="17" stopIfTrue="1" operator="greaterThan">
      <formula>0</formula>
    </cfRule>
  </conditionalFormatting>
  <conditionalFormatting sqref="H20:H23">
    <cfRule type="cellIs" dxfId="26" priority="15" stopIfTrue="1" operator="notEqual">
      <formula>ROUND(H20,0)</formula>
    </cfRule>
  </conditionalFormatting>
  <conditionalFormatting sqref="H26">
    <cfRule type="cellIs" dxfId="25" priority="14" stopIfTrue="1" operator="notEqual">
      <formula>ROUND(H26,0)</formula>
    </cfRule>
  </conditionalFormatting>
  <conditionalFormatting sqref="H25">
    <cfRule type="cellIs" dxfId="24" priority="12" stopIfTrue="1" operator="notEqual">
      <formula>ROUND(H25,0)</formula>
    </cfRule>
    <cfRule type="cellIs" dxfId="23" priority="13" stopIfTrue="1" operator="greaterThan">
      <formula>0</formula>
    </cfRule>
  </conditionalFormatting>
  <conditionalFormatting sqref="H29:H33">
    <cfRule type="cellIs" dxfId="22" priority="10" stopIfTrue="1" operator="notEqual">
      <formula>ROUND(H29,0)</formula>
    </cfRule>
    <cfRule type="cellIs" dxfId="21" priority="11" stopIfTrue="1" operator="lessThan">
      <formula>0</formula>
    </cfRule>
  </conditionalFormatting>
  <conditionalFormatting sqref="H39">
    <cfRule type="cellIs" dxfId="20" priority="9" stopIfTrue="1" operator="notEqual">
      <formula>ROUND(H39,0)</formula>
    </cfRule>
  </conditionalFormatting>
  <conditionalFormatting sqref="H36:H38">
    <cfRule type="cellIs" dxfId="19" priority="7" stopIfTrue="1" operator="notEqual">
      <formula>ROUND(H36,0)</formula>
    </cfRule>
    <cfRule type="cellIs" dxfId="18" priority="8" stopIfTrue="1" operator="greaterThan">
      <formula>0</formula>
    </cfRule>
  </conditionalFormatting>
  <conditionalFormatting sqref="H46">
    <cfRule type="cellIs" dxfId="17" priority="5" stopIfTrue="1" operator="notEqual">
      <formula>ROUND(H46,0)</formula>
    </cfRule>
    <cfRule type="cellIs" dxfId="16" priority="6" stopIfTrue="1" operator="lessThan">
      <formula>0</formula>
    </cfRule>
  </conditionalFormatting>
  <conditionalFormatting sqref="H49:H52">
    <cfRule type="cellIs" dxfId="15" priority="3" stopIfTrue="1" operator="notEqual">
      <formula>ROUND(H49,0)</formula>
    </cfRule>
    <cfRule type="cellIs" dxfId="14" priority="4" stopIfTrue="1" operator="greaterThan">
      <formula>0</formula>
    </cfRule>
  </conditionalFormatting>
  <conditionalFormatting sqref="H58">
    <cfRule type="cellIs" dxfId="13" priority="1" stopIfTrue="1" operator="notEqual">
      <formula>ROUND(H58,0)</formula>
    </cfRule>
    <cfRule type="cellIs" dxfId="12"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10" zoomScale="110" zoomScaleNormal="100" workbookViewId="0">
      <selection activeCell="K49" sqref="K49"/>
    </sheetView>
  </sheetViews>
  <sheetFormatPr defaultRowHeight="12.75" x14ac:dyDescent="0.2"/>
  <cols>
    <col min="1" max="7" width="9.140625" style="11"/>
    <col min="8" max="9" width="9.85546875" style="54"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41" t="s">
        <v>266</v>
      </c>
      <c r="B1" s="260"/>
      <c r="C1" s="260"/>
      <c r="D1" s="260"/>
      <c r="E1" s="260"/>
      <c r="F1" s="260"/>
      <c r="G1" s="260"/>
      <c r="H1" s="260"/>
      <c r="I1" s="260"/>
    </row>
    <row r="2" spans="1:9" ht="12.75" customHeight="1" x14ac:dyDescent="0.2">
      <c r="A2" s="240" t="s">
        <v>409</v>
      </c>
      <c r="B2" s="206"/>
      <c r="C2" s="206"/>
      <c r="D2" s="206"/>
      <c r="E2" s="206"/>
      <c r="F2" s="206"/>
      <c r="G2" s="206"/>
      <c r="H2" s="206"/>
      <c r="I2" s="206"/>
    </row>
    <row r="3" spans="1:9" x14ac:dyDescent="0.2">
      <c r="A3" s="268" t="s">
        <v>361</v>
      </c>
      <c r="B3" s="302"/>
      <c r="C3" s="302"/>
      <c r="D3" s="302"/>
      <c r="E3" s="302"/>
      <c r="F3" s="302"/>
      <c r="G3" s="302"/>
      <c r="H3" s="302"/>
      <c r="I3" s="302"/>
    </row>
    <row r="4" spans="1:9" x14ac:dyDescent="0.2">
      <c r="A4" s="264" t="s">
        <v>410</v>
      </c>
      <c r="B4" s="210"/>
      <c r="C4" s="210"/>
      <c r="D4" s="210"/>
      <c r="E4" s="210"/>
      <c r="F4" s="210"/>
      <c r="G4" s="210"/>
      <c r="H4" s="210"/>
      <c r="I4" s="211"/>
    </row>
    <row r="5" spans="1:9" ht="45.75" thickBot="1" x14ac:dyDescent="0.25">
      <c r="A5" s="276" t="s">
        <v>2</v>
      </c>
      <c r="B5" s="277"/>
      <c r="C5" s="277"/>
      <c r="D5" s="277"/>
      <c r="E5" s="277"/>
      <c r="F5" s="278"/>
      <c r="G5" s="12" t="s">
        <v>115</v>
      </c>
      <c r="H5" s="45" t="s">
        <v>377</v>
      </c>
      <c r="I5" s="45" t="s">
        <v>353</v>
      </c>
    </row>
    <row r="6" spans="1:9" x14ac:dyDescent="0.2">
      <c r="A6" s="279">
        <v>1</v>
      </c>
      <c r="B6" s="280"/>
      <c r="C6" s="280"/>
      <c r="D6" s="280"/>
      <c r="E6" s="280"/>
      <c r="F6" s="281"/>
      <c r="G6" s="14">
        <v>2</v>
      </c>
      <c r="H6" s="20" t="s">
        <v>215</v>
      </c>
      <c r="I6" s="20" t="s">
        <v>216</v>
      </c>
    </row>
    <row r="7" spans="1:9" x14ac:dyDescent="0.2">
      <c r="A7" s="282" t="s">
        <v>217</v>
      </c>
      <c r="B7" s="298"/>
      <c r="C7" s="298"/>
      <c r="D7" s="298"/>
      <c r="E7" s="298"/>
      <c r="F7" s="298"/>
      <c r="G7" s="298"/>
      <c r="H7" s="298"/>
      <c r="I7" s="299"/>
    </row>
    <row r="8" spans="1:9" x14ac:dyDescent="0.2">
      <c r="A8" s="301" t="s">
        <v>267</v>
      </c>
      <c r="B8" s="301"/>
      <c r="C8" s="301"/>
      <c r="D8" s="301"/>
      <c r="E8" s="301"/>
      <c r="F8" s="301"/>
      <c r="G8" s="15">
        <v>1</v>
      </c>
      <c r="H8" s="50">
        <v>0</v>
      </c>
      <c r="I8" s="50">
        <v>0</v>
      </c>
    </row>
    <row r="9" spans="1:9" x14ac:dyDescent="0.2">
      <c r="A9" s="244" t="s">
        <v>268</v>
      </c>
      <c r="B9" s="244"/>
      <c r="C9" s="244"/>
      <c r="D9" s="244"/>
      <c r="E9" s="244"/>
      <c r="F9" s="244"/>
      <c r="G9" s="16">
        <v>2</v>
      </c>
      <c r="H9" s="51">
        <v>0</v>
      </c>
      <c r="I9" s="51">
        <v>0</v>
      </c>
    </row>
    <row r="10" spans="1:9" x14ac:dyDescent="0.2">
      <c r="A10" s="244" t="s">
        <v>269</v>
      </c>
      <c r="B10" s="244"/>
      <c r="C10" s="244"/>
      <c r="D10" s="244"/>
      <c r="E10" s="244"/>
      <c r="F10" s="244"/>
      <c r="G10" s="16">
        <v>3</v>
      </c>
      <c r="H10" s="51">
        <v>0</v>
      </c>
      <c r="I10" s="51">
        <v>0</v>
      </c>
    </row>
    <row r="11" spans="1:9" x14ac:dyDescent="0.2">
      <c r="A11" s="244" t="s">
        <v>270</v>
      </c>
      <c r="B11" s="244"/>
      <c r="C11" s="244"/>
      <c r="D11" s="244"/>
      <c r="E11" s="244"/>
      <c r="F11" s="244"/>
      <c r="G11" s="16">
        <v>4</v>
      </c>
      <c r="H11" s="51">
        <v>0</v>
      </c>
      <c r="I11" s="51">
        <v>0</v>
      </c>
    </row>
    <row r="12" spans="1:9" x14ac:dyDescent="0.2">
      <c r="A12" s="244" t="s">
        <v>271</v>
      </c>
      <c r="B12" s="244"/>
      <c r="C12" s="244"/>
      <c r="D12" s="244"/>
      <c r="E12" s="244"/>
      <c r="F12" s="244"/>
      <c r="G12" s="16">
        <v>5</v>
      </c>
      <c r="H12" s="51">
        <v>0</v>
      </c>
      <c r="I12" s="51">
        <v>0</v>
      </c>
    </row>
    <row r="13" spans="1:9" x14ac:dyDescent="0.2">
      <c r="A13" s="244" t="s">
        <v>272</v>
      </c>
      <c r="B13" s="244"/>
      <c r="C13" s="244"/>
      <c r="D13" s="244"/>
      <c r="E13" s="244"/>
      <c r="F13" s="244"/>
      <c r="G13" s="16">
        <v>6</v>
      </c>
      <c r="H13" s="51">
        <v>0</v>
      </c>
      <c r="I13" s="51">
        <v>0</v>
      </c>
    </row>
    <row r="14" spans="1:9" x14ac:dyDescent="0.2">
      <c r="A14" s="244" t="s">
        <v>273</v>
      </c>
      <c r="B14" s="244"/>
      <c r="C14" s="244"/>
      <c r="D14" s="244"/>
      <c r="E14" s="244"/>
      <c r="F14" s="244"/>
      <c r="G14" s="16">
        <v>7</v>
      </c>
      <c r="H14" s="51">
        <v>0</v>
      </c>
      <c r="I14" s="51">
        <v>0</v>
      </c>
    </row>
    <row r="15" spans="1:9" x14ac:dyDescent="0.2">
      <c r="A15" s="244" t="s">
        <v>274</v>
      </c>
      <c r="B15" s="244"/>
      <c r="C15" s="244"/>
      <c r="D15" s="244"/>
      <c r="E15" s="244"/>
      <c r="F15" s="244"/>
      <c r="G15" s="16">
        <v>8</v>
      </c>
      <c r="H15" s="51">
        <v>0</v>
      </c>
      <c r="I15" s="51">
        <v>0</v>
      </c>
    </row>
    <row r="16" spans="1:9" x14ac:dyDescent="0.2">
      <c r="A16" s="254" t="s">
        <v>275</v>
      </c>
      <c r="B16" s="254"/>
      <c r="C16" s="254"/>
      <c r="D16" s="254"/>
      <c r="E16" s="254"/>
      <c r="F16" s="254"/>
      <c r="G16" s="17">
        <v>9</v>
      </c>
      <c r="H16" s="52">
        <f>SUM(H8:H15)</f>
        <v>0</v>
      </c>
      <c r="I16" s="52">
        <f>SUM(I8:I15)</f>
        <v>0</v>
      </c>
    </row>
    <row r="17" spans="1:9" x14ac:dyDescent="0.2">
      <c r="A17" s="244" t="s">
        <v>276</v>
      </c>
      <c r="B17" s="244"/>
      <c r="C17" s="244"/>
      <c r="D17" s="244"/>
      <c r="E17" s="244"/>
      <c r="F17" s="244"/>
      <c r="G17" s="16">
        <v>10</v>
      </c>
      <c r="H17" s="51">
        <v>0</v>
      </c>
      <c r="I17" s="51">
        <v>0</v>
      </c>
    </row>
    <row r="18" spans="1:9" x14ac:dyDescent="0.2">
      <c r="A18" s="244" t="s">
        <v>277</v>
      </c>
      <c r="B18" s="244"/>
      <c r="C18" s="244"/>
      <c r="D18" s="244"/>
      <c r="E18" s="244"/>
      <c r="F18" s="244"/>
      <c r="G18" s="16">
        <v>11</v>
      </c>
      <c r="H18" s="51">
        <v>0</v>
      </c>
      <c r="I18" s="51">
        <v>0</v>
      </c>
    </row>
    <row r="19" spans="1:9" ht="25.9" customHeight="1" x14ac:dyDescent="0.2">
      <c r="A19" s="300" t="s">
        <v>278</v>
      </c>
      <c r="B19" s="300"/>
      <c r="C19" s="300"/>
      <c r="D19" s="300"/>
      <c r="E19" s="300"/>
      <c r="F19" s="300"/>
      <c r="G19" s="18">
        <v>12</v>
      </c>
      <c r="H19" s="53">
        <f>H16+H17+H18</f>
        <v>0</v>
      </c>
      <c r="I19" s="53">
        <f>I16+I17+I18</f>
        <v>0</v>
      </c>
    </row>
    <row r="20" spans="1:9" x14ac:dyDescent="0.2">
      <c r="A20" s="282" t="s">
        <v>235</v>
      </c>
      <c r="B20" s="298"/>
      <c r="C20" s="298"/>
      <c r="D20" s="298"/>
      <c r="E20" s="298"/>
      <c r="F20" s="298"/>
      <c r="G20" s="298"/>
      <c r="H20" s="298"/>
      <c r="I20" s="299"/>
    </row>
    <row r="21" spans="1:9" ht="26.45" customHeight="1" x14ac:dyDescent="0.2">
      <c r="A21" s="301" t="s">
        <v>279</v>
      </c>
      <c r="B21" s="301"/>
      <c r="C21" s="301"/>
      <c r="D21" s="301"/>
      <c r="E21" s="301"/>
      <c r="F21" s="301"/>
      <c r="G21" s="15">
        <v>13</v>
      </c>
      <c r="H21" s="50">
        <v>0</v>
      </c>
      <c r="I21" s="50">
        <v>0</v>
      </c>
    </row>
    <row r="22" spans="1:9" x14ac:dyDescent="0.2">
      <c r="A22" s="244" t="s">
        <v>280</v>
      </c>
      <c r="B22" s="244"/>
      <c r="C22" s="244"/>
      <c r="D22" s="244"/>
      <c r="E22" s="244"/>
      <c r="F22" s="244"/>
      <c r="G22" s="16">
        <v>14</v>
      </c>
      <c r="H22" s="51">
        <v>0</v>
      </c>
      <c r="I22" s="51">
        <v>0</v>
      </c>
    </row>
    <row r="23" spans="1:9" x14ac:dyDescent="0.2">
      <c r="A23" s="244" t="s">
        <v>281</v>
      </c>
      <c r="B23" s="244"/>
      <c r="C23" s="244"/>
      <c r="D23" s="244"/>
      <c r="E23" s="244"/>
      <c r="F23" s="244"/>
      <c r="G23" s="16">
        <v>15</v>
      </c>
      <c r="H23" s="51">
        <v>0</v>
      </c>
      <c r="I23" s="51">
        <v>0</v>
      </c>
    </row>
    <row r="24" spans="1:9" x14ac:dyDescent="0.2">
      <c r="A24" s="244" t="s">
        <v>282</v>
      </c>
      <c r="B24" s="244"/>
      <c r="C24" s="244"/>
      <c r="D24" s="244"/>
      <c r="E24" s="244"/>
      <c r="F24" s="244"/>
      <c r="G24" s="16">
        <v>16</v>
      </c>
      <c r="H24" s="51">
        <v>0</v>
      </c>
      <c r="I24" s="51">
        <v>0</v>
      </c>
    </row>
    <row r="25" spans="1:9" x14ac:dyDescent="0.2">
      <c r="A25" s="244" t="s">
        <v>283</v>
      </c>
      <c r="B25" s="244"/>
      <c r="C25" s="244"/>
      <c r="D25" s="244"/>
      <c r="E25" s="244"/>
      <c r="F25" s="244"/>
      <c r="G25" s="16">
        <v>17</v>
      </c>
      <c r="H25" s="51">
        <v>0</v>
      </c>
      <c r="I25" s="51">
        <v>0</v>
      </c>
    </row>
    <row r="26" spans="1:9" x14ac:dyDescent="0.2">
      <c r="A26" s="244" t="s">
        <v>284</v>
      </c>
      <c r="B26" s="244"/>
      <c r="C26" s="244"/>
      <c r="D26" s="244"/>
      <c r="E26" s="244"/>
      <c r="F26" s="244"/>
      <c r="G26" s="16">
        <v>18</v>
      </c>
      <c r="H26" s="51">
        <v>0</v>
      </c>
      <c r="I26" s="51">
        <v>0</v>
      </c>
    </row>
    <row r="27" spans="1:9" ht="25.15" customHeight="1" x14ac:dyDescent="0.2">
      <c r="A27" s="254" t="s">
        <v>285</v>
      </c>
      <c r="B27" s="254"/>
      <c r="C27" s="254"/>
      <c r="D27" s="254"/>
      <c r="E27" s="254"/>
      <c r="F27" s="254"/>
      <c r="G27" s="17">
        <v>19</v>
      </c>
      <c r="H27" s="52">
        <f>SUM(H21:H26)</f>
        <v>0</v>
      </c>
      <c r="I27" s="52">
        <f>SUM(I21:I26)</f>
        <v>0</v>
      </c>
    </row>
    <row r="28" spans="1:9" ht="21" customHeight="1" x14ac:dyDescent="0.2">
      <c r="A28" s="244" t="s">
        <v>286</v>
      </c>
      <c r="B28" s="244"/>
      <c r="C28" s="244"/>
      <c r="D28" s="244"/>
      <c r="E28" s="244"/>
      <c r="F28" s="244"/>
      <c r="G28" s="16">
        <v>20</v>
      </c>
      <c r="H28" s="51">
        <v>0</v>
      </c>
      <c r="I28" s="51">
        <v>0</v>
      </c>
    </row>
    <row r="29" spans="1:9" x14ac:dyDescent="0.2">
      <c r="A29" s="244" t="s">
        <v>287</v>
      </c>
      <c r="B29" s="244"/>
      <c r="C29" s="244"/>
      <c r="D29" s="244"/>
      <c r="E29" s="244"/>
      <c r="F29" s="244"/>
      <c r="G29" s="16">
        <v>21</v>
      </c>
      <c r="H29" s="51">
        <v>0</v>
      </c>
      <c r="I29" s="51">
        <v>0</v>
      </c>
    </row>
    <row r="30" spans="1:9" x14ac:dyDescent="0.2">
      <c r="A30" s="244" t="s">
        <v>288</v>
      </c>
      <c r="B30" s="244"/>
      <c r="C30" s="244"/>
      <c r="D30" s="244"/>
      <c r="E30" s="244"/>
      <c r="F30" s="244"/>
      <c r="G30" s="16">
        <v>22</v>
      </c>
      <c r="H30" s="51">
        <v>0</v>
      </c>
      <c r="I30" s="51">
        <v>0</v>
      </c>
    </row>
    <row r="31" spans="1:9" x14ac:dyDescent="0.2">
      <c r="A31" s="244" t="s">
        <v>289</v>
      </c>
      <c r="B31" s="244"/>
      <c r="C31" s="244"/>
      <c r="D31" s="244"/>
      <c r="E31" s="244"/>
      <c r="F31" s="244"/>
      <c r="G31" s="16">
        <v>23</v>
      </c>
      <c r="H31" s="51">
        <v>0</v>
      </c>
      <c r="I31" s="51">
        <v>0</v>
      </c>
    </row>
    <row r="32" spans="1:9" x14ac:dyDescent="0.2">
      <c r="A32" s="244" t="s">
        <v>290</v>
      </c>
      <c r="B32" s="244"/>
      <c r="C32" s="244"/>
      <c r="D32" s="244"/>
      <c r="E32" s="244"/>
      <c r="F32" s="244"/>
      <c r="G32" s="16">
        <v>24</v>
      </c>
      <c r="H32" s="51">
        <v>0</v>
      </c>
      <c r="I32" s="51">
        <v>0</v>
      </c>
    </row>
    <row r="33" spans="1:9" ht="29.1" customHeight="1" x14ac:dyDescent="0.2">
      <c r="A33" s="254" t="s">
        <v>291</v>
      </c>
      <c r="B33" s="254"/>
      <c r="C33" s="254"/>
      <c r="D33" s="254"/>
      <c r="E33" s="254"/>
      <c r="F33" s="254"/>
      <c r="G33" s="17">
        <v>25</v>
      </c>
      <c r="H33" s="52">
        <f>SUM(H28:H32)</f>
        <v>0</v>
      </c>
      <c r="I33" s="52">
        <f>SUM(I28:I32)</f>
        <v>0</v>
      </c>
    </row>
    <row r="34" spans="1:9" ht="26.45" customHeight="1" x14ac:dyDescent="0.2">
      <c r="A34" s="300" t="s">
        <v>292</v>
      </c>
      <c r="B34" s="300"/>
      <c r="C34" s="300"/>
      <c r="D34" s="300"/>
      <c r="E34" s="300"/>
      <c r="F34" s="300"/>
      <c r="G34" s="18">
        <v>26</v>
      </c>
      <c r="H34" s="53">
        <f>H27+H33</f>
        <v>0</v>
      </c>
      <c r="I34" s="53">
        <f>I27+I33</f>
        <v>0</v>
      </c>
    </row>
    <row r="35" spans="1:9" x14ac:dyDescent="0.2">
      <c r="A35" s="282" t="s">
        <v>250</v>
      </c>
      <c r="B35" s="298"/>
      <c r="C35" s="298"/>
      <c r="D35" s="298"/>
      <c r="E35" s="298"/>
      <c r="F35" s="298"/>
      <c r="G35" s="298">
        <v>0</v>
      </c>
      <c r="H35" s="298"/>
      <c r="I35" s="299"/>
    </row>
    <row r="36" spans="1:9" x14ac:dyDescent="0.2">
      <c r="A36" s="297" t="s">
        <v>293</v>
      </c>
      <c r="B36" s="297"/>
      <c r="C36" s="297"/>
      <c r="D36" s="297"/>
      <c r="E36" s="297"/>
      <c r="F36" s="297"/>
      <c r="G36" s="15">
        <v>27</v>
      </c>
      <c r="H36" s="50">
        <v>0</v>
      </c>
      <c r="I36" s="50">
        <v>0</v>
      </c>
    </row>
    <row r="37" spans="1:9" ht="21.6" customHeight="1" x14ac:dyDescent="0.2">
      <c r="A37" s="191" t="s">
        <v>294</v>
      </c>
      <c r="B37" s="191"/>
      <c r="C37" s="191"/>
      <c r="D37" s="191"/>
      <c r="E37" s="191"/>
      <c r="F37" s="191"/>
      <c r="G37" s="16">
        <v>28</v>
      </c>
      <c r="H37" s="51">
        <v>0</v>
      </c>
      <c r="I37" s="51">
        <v>0</v>
      </c>
    </row>
    <row r="38" spans="1:9" x14ac:dyDescent="0.2">
      <c r="A38" s="191" t="s">
        <v>295</v>
      </c>
      <c r="B38" s="191"/>
      <c r="C38" s="191"/>
      <c r="D38" s="191"/>
      <c r="E38" s="191"/>
      <c r="F38" s="191"/>
      <c r="G38" s="16">
        <v>29</v>
      </c>
      <c r="H38" s="51">
        <v>0</v>
      </c>
      <c r="I38" s="51">
        <v>0</v>
      </c>
    </row>
    <row r="39" spans="1:9" x14ac:dyDescent="0.2">
      <c r="A39" s="191" t="s">
        <v>296</v>
      </c>
      <c r="B39" s="191"/>
      <c r="C39" s="191"/>
      <c r="D39" s="191"/>
      <c r="E39" s="191"/>
      <c r="F39" s="191"/>
      <c r="G39" s="16">
        <v>30</v>
      </c>
      <c r="H39" s="51">
        <v>0</v>
      </c>
      <c r="I39" s="51">
        <v>0</v>
      </c>
    </row>
    <row r="40" spans="1:9" ht="26.45" customHeight="1" x14ac:dyDescent="0.2">
      <c r="A40" s="254" t="s">
        <v>297</v>
      </c>
      <c r="B40" s="254"/>
      <c r="C40" s="254"/>
      <c r="D40" s="254"/>
      <c r="E40" s="254"/>
      <c r="F40" s="254"/>
      <c r="G40" s="17">
        <v>31</v>
      </c>
      <c r="H40" s="52">
        <f>H39+H38+H37+H36</f>
        <v>0</v>
      </c>
      <c r="I40" s="52">
        <f>I39+I38+I37+I36</f>
        <v>0</v>
      </c>
    </row>
    <row r="41" spans="1:9" ht="22.9" customHeight="1" x14ac:dyDescent="0.2">
      <c r="A41" s="191" t="s">
        <v>298</v>
      </c>
      <c r="B41" s="191"/>
      <c r="C41" s="191"/>
      <c r="D41" s="191"/>
      <c r="E41" s="191"/>
      <c r="F41" s="191"/>
      <c r="G41" s="16">
        <v>32</v>
      </c>
      <c r="H41" s="51">
        <v>0</v>
      </c>
      <c r="I41" s="51">
        <v>0</v>
      </c>
    </row>
    <row r="42" spans="1:9" x14ac:dyDescent="0.2">
      <c r="A42" s="191" t="s">
        <v>299</v>
      </c>
      <c r="B42" s="191"/>
      <c r="C42" s="191"/>
      <c r="D42" s="191"/>
      <c r="E42" s="191"/>
      <c r="F42" s="191"/>
      <c r="G42" s="16">
        <v>33</v>
      </c>
      <c r="H42" s="51">
        <v>0</v>
      </c>
      <c r="I42" s="51">
        <v>0</v>
      </c>
    </row>
    <row r="43" spans="1:9" x14ac:dyDescent="0.2">
      <c r="A43" s="191" t="s">
        <v>300</v>
      </c>
      <c r="B43" s="191"/>
      <c r="C43" s="191"/>
      <c r="D43" s="191"/>
      <c r="E43" s="191"/>
      <c r="F43" s="191"/>
      <c r="G43" s="16">
        <v>34</v>
      </c>
      <c r="H43" s="51">
        <v>0</v>
      </c>
      <c r="I43" s="51">
        <v>0</v>
      </c>
    </row>
    <row r="44" spans="1:9" ht="25.15" customHeight="1" x14ac:dyDescent="0.2">
      <c r="A44" s="191" t="s">
        <v>301</v>
      </c>
      <c r="B44" s="191"/>
      <c r="C44" s="191"/>
      <c r="D44" s="191"/>
      <c r="E44" s="191"/>
      <c r="F44" s="191"/>
      <c r="G44" s="16">
        <v>35</v>
      </c>
      <c r="H44" s="51">
        <v>0</v>
      </c>
      <c r="I44" s="51">
        <v>0</v>
      </c>
    </row>
    <row r="45" spans="1:9" x14ac:dyDescent="0.2">
      <c r="A45" s="191" t="s">
        <v>302</v>
      </c>
      <c r="B45" s="191"/>
      <c r="C45" s="191"/>
      <c r="D45" s="191"/>
      <c r="E45" s="191"/>
      <c r="F45" s="191"/>
      <c r="G45" s="16">
        <v>36</v>
      </c>
      <c r="H45" s="51">
        <v>0</v>
      </c>
      <c r="I45" s="51">
        <v>0</v>
      </c>
    </row>
    <row r="46" spans="1:9" ht="25.15" customHeight="1" x14ac:dyDescent="0.2">
      <c r="A46" s="254" t="s">
        <v>303</v>
      </c>
      <c r="B46" s="254"/>
      <c r="C46" s="254"/>
      <c r="D46" s="254"/>
      <c r="E46" s="254"/>
      <c r="F46" s="254"/>
      <c r="G46" s="17">
        <v>37</v>
      </c>
      <c r="H46" s="52">
        <f>H45+H44+H43+H42+H41</f>
        <v>0</v>
      </c>
      <c r="I46" s="52">
        <f>I45+I44+I43+I42+I41</f>
        <v>0</v>
      </c>
    </row>
    <row r="47" spans="1:9" ht="28.15" customHeight="1" x14ac:dyDescent="0.2">
      <c r="A47" s="246" t="s">
        <v>304</v>
      </c>
      <c r="B47" s="246"/>
      <c r="C47" s="246"/>
      <c r="D47" s="246"/>
      <c r="E47" s="246"/>
      <c r="F47" s="246"/>
      <c r="G47" s="17">
        <v>38</v>
      </c>
      <c r="H47" s="52">
        <f>H46+H40</f>
        <v>0</v>
      </c>
      <c r="I47" s="52">
        <f>I46+I40</f>
        <v>0</v>
      </c>
    </row>
    <row r="48" spans="1:9" x14ac:dyDescent="0.2">
      <c r="A48" s="244" t="s">
        <v>305</v>
      </c>
      <c r="B48" s="244"/>
      <c r="C48" s="244"/>
      <c r="D48" s="244"/>
      <c r="E48" s="244"/>
      <c r="F48" s="244"/>
      <c r="G48" s="16">
        <v>39</v>
      </c>
      <c r="H48" s="51">
        <v>0</v>
      </c>
      <c r="I48" s="51">
        <v>0</v>
      </c>
    </row>
    <row r="49" spans="1:9" ht="24.6" customHeight="1" x14ac:dyDescent="0.2">
      <c r="A49" s="246" t="s">
        <v>306</v>
      </c>
      <c r="B49" s="246"/>
      <c r="C49" s="246"/>
      <c r="D49" s="246"/>
      <c r="E49" s="246"/>
      <c r="F49" s="246"/>
      <c r="G49" s="17">
        <v>40</v>
      </c>
      <c r="H49" s="52">
        <f>H19+H34+H47+H48</f>
        <v>0</v>
      </c>
      <c r="I49" s="52">
        <f>I19+I34+I47+I48</f>
        <v>0</v>
      </c>
    </row>
    <row r="50" spans="1:9" x14ac:dyDescent="0.2">
      <c r="A50" s="304" t="s">
        <v>264</v>
      </c>
      <c r="B50" s="304"/>
      <c r="C50" s="304"/>
      <c r="D50" s="304"/>
      <c r="E50" s="304"/>
      <c r="F50" s="304"/>
      <c r="G50" s="16">
        <v>41</v>
      </c>
      <c r="H50" s="51">
        <v>0</v>
      </c>
      <c r="I50" s="51">
        <v>0</v>
      </c>
    </row>
    <row r="51" spans="1:9" ht="29.1" customHeight="1" x14ac:dyDescent="0.2">
      <c r="A51" s="303" t="s">
        <v>307</v>
      </c>
      <c r="B51" s="303"/>
      <c r="C51" s="303"/>
      <c r="D51" s="303"/>
      <c r="E51" s="303"/>
      <c r="F51" s="303"/>
      <c r="G51" s="19">
        <v>42</v>
      </c>
      <c r="H51" s="65">
        <f>H50+H49</f>
        <v>0</v>
      </c>
      <c r="I51" s="65">
        <f>I50+I49</f>
        <v>0</v>
      </c>
    </row>
  </sheetData>
  <sheetProtection algorithmName="SHA-512" hashValue="710DiuNlNc3/kxeGJu9dNWCLy4z73u2gm240Pl9SWxDdVZRfT8OJlFQv7/XaYaZpXe7ShJtLC92UdRrh8qeRbA==" saltValue="gyj1tePudG9iGMYiocup/A=="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34:I34 H15:I16 H31:I31 H18:I19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36:I40 H21:I27 H50:I51">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1"/>
  <sheetViews>
    <sheetView view="pageBreakPreview" topLeftCell="A31" zoomScale="80" zoomScaleNormal="100" zoomScaleSheetLayoutView="80" workbookViewId="0">
      <selection activeCell="O56" sqref="O56"/>
    </sheetView>
  </sheetViews>
  <sheetFormatPr defaultRowHeight="12.75" x14ac:dyDescent="0.2"/>
  <cols>
    <col min="1" max="4" width="9.140625" style="2"/>
    <col min="5" max="5" width="10.140625" style="2" bestFit="1" customWidth="1"/>
    <col min="6" max="6" width="9.140625" style="2"/>
    <col min="7" max="7" width="10.140625" style="2" bestFit="1" customWidth="1"/>
    <col min="8" max="23" width="9.140625" style="67"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305" t="s">
        <v>308</v>
      </c>
      <c r="B1" s="306"/>
      <c r="C1" s="306"/>
      <c r="D1" s="306"/>
      <c r="E1" s="306"/>
      <c r="F1" s="306"/>
      <c r="G1" s="306"/>
      <c r="H1" s="306"/>
      <c r="I1" s="306"/>
      <c r="J1" s="306"/>
      <c r="K1" s="66"/>
    </row>
    <row r="2" spans="1:23" ht="15.75" x14ac:dyDescent="0.2">
      <c r="A2" s="3"/>
      <c r="B2" s="4"/>
      <c r="C2" s="307" t="s">
        <v>309</v>
      </c>
      <c r="D2" s="307"/>
      <c r="E2" s="5">
        <v>43101</v>
      </c>
      <c r="F2" s="6" t="s">
        <v>0</v>
      </c>
      <c r="G2" s="5">
        <v>43465</v>
      </c>
      <c r="H2" s="68"/>
      <c r="I2" s="68"/>
      <c r="J2" s="68"/>
      <c r="K2" s="69"/>
      <c r="V2" s="70" t="s">
        <v>361</v>
      </c>
    </row>
    <row r="3" spans="1:23" ht="13.5" customHeight="1" thickBot="1" x14ac:dyDescent="0.25">
      <c r="A3" s="310" t="s">
        <v>310</v>
      </c>
      <c r="B3" s="311"/>
      <c r="C3" s="311"/>
      <c r="D3" s="311"/>
      <c r="E3" s="311"/>
      <c r="F3" s="311"/>
      <c r="G3" s="314" t="s">
        <v>3</v>
      </c>
      <c r="H3" s="316" t="s">
        <v>311</v>
      </c>
      <c r="I3" s="316"/>
      <c r="J3" s="316"/>
      <c r="K3" s="316"/>
      <c r="L3" s="316"/>
      <c r="M3" s="316"/>
      <c r="N3" s="316"/>
      <c r="O3" s="316"/>
      <c r="P3" s="316"/>
      <c r="Q3" s="316"/>
      <c r="R3" s="316"/>
      <c r="S3" s="316"/>
      <c r="T3" s="316"/>
      <c r="U3" s="316"/>
      <c r="V3" s="316" t="s">
        <v>312</v>
      </c>
      <c r="W3" s="318" t="s">
        <v>313</v>
      </c>
    </row>
    <row r="4" spans="1:23" ht="79.5" thickBot="1" x14ac:dyDescent="0.25">
      <c r="A4" s="312"/>
      <c r="B4" s="313"/>
      <c r="C4" s="313"/>
      <c r="D4" s="313"/>
      <c r="E4" s="313"/>
      <c r="F4" s="313"/>
      <c r="G4" s="315"/>
      <c r="H4" s="71" t="s">
        <v>314</v>
      </c>
      <c r="I4" s="71" t="s">
        <v>315</v>
      </c>
      <c r="J4" s="71" t="s">
        <v>316</v>
      </c>
      <c r="K4" s="71" t="s">
        <v>317</v>
      </c>
      <c r="L4" s="71" t="s">
        <v>318</v>
      </c>
      <c r="M4" s="71" t="s">
        <v>319</v>
      </c>
      <c r="N4" s="71" t="s">
        <v>320</v>
      </c>
      <c r="O4" s="71" t="s">
        <v>321</v>
      </c>
      <c r="P4" s="71" t="s">
        <v>322</v>
      </c>
      <c r="Q4" s="71" t="s">
        <v>323</v>
      </c>
      <c r="R4" s="71" t="s">
        <v>324</v>
      </c>
      <c r="S4" s="71" t="s">
        <v>325</v>
      </c>
      <c r="T4" s="71" t="s">
        <v>326</v>
      </c>
      <c r="U4" s="71" t="s">
        <v>327</v>
      </c>
      <c r="V4" s="317"/>
      <c r="W4" s="319"/>
    </row>
    <row r="5" spans="1:23" ht="33.75" x14ac:dyDescent="0.2">
      <c r="A5" s="320">
        <v>1</v>
      </c>
      <c r="B5" s="321"/>
      <c r="C5" s="321"/>
      <c r="D5" s="321"/>
      <c r="E5" s="321"/>
      <c r="F5" s="321"/>
      <c r="G5" s="7">
        <v>2</v>
      </c>
      <c r="H5" s="72" t="s">
        <v>215</v>
      </c>
      <c r="I5" s="73" t="s">
        <v>216</v>
      </c>
      <c r="J5" s="72" t="s">
        <v>362</v>
      </c>
      <c r="K5" s="73" t="s">
        <v>363</v>
      </c>
      <c r="L5" s="72" t="s">
        <v>364</v>
      </c>
      <c r="M5" s="73" t="s">
        <v>365</v>
      </c>
      <c r="N5" s="72" t="s">
        <v>366</v>
      </c>
      <c r="O5" s="73" t="s">
        <v>367</v>
      </c>
      <c r="P5" s="72" t="s">
        <v>368</v>
      </c>
      <c r="Q5" s="73" t="s">
        <v>369</v>
      </c>
      <c r="R5" s="72" t="s">
        <v>370</v>
      </c>
      <c r="S5" s="73" t="s">
        <v>371</v>
      </c>
      <c r="T5" s="72" t="s">
        <v>372</v>
      </c>
      <c r="U5" s="72" t="s">
        <v>373</v>
      </c>
      <c r="V5" s="72" t="s">
        <v>374</v>
      </c>
      <c r="W5" s="74" t="s">
        <v>375</v>
      </c>
    </row>
    <row r="6" spans="1:23" x14ac:dyDescent="0.2">
      <c r="A6" s="322" t="s">
        <v>328</v>
      </c>
      <c r="B6" s="322"/>
      <c r="C6" s="322"/>
      <c r="D6" s="322"/>
      <c r="E6" s="322"/>
      <c r="F6" s="322"/>
      <c r="G6" s="322"/>
      <c r="H6" s="322"/>
      <c r="I6" s="322"/>
      <c r="J6" s="322"/>
      <c r="K6" s="322"/>
      <c r="L6" s="322"/>
      <c r="M6" s="322"/>
      <c r="N6" s="323"/>
      <c r="O6" s="323"/>
      <c r="P6" s="323"/>
      <c r="Q6" s="323"/>
      <c r="R6" s="323"/>
      <c r="S6" s="323"/>
      <c r="T6" s="323"/>
      <c r="U6" s="323"/>
      <c r="V6" s="323"/>
      <c r="W6" s="324"/>
    </row>
    <row r="7" spans="1:23" x14ac:dyDescent="0.2">
      <c r="A7" s="325" t="s">
        <v>378</v>
      </c>
      <c r="B7" s="325"/>
      <c r="C7" s="325"/>
      <c r="D7" s="325"/>
      <c r="E7" s="325"/>
      <c r="F7" s="325"/>
      <c r="G7" s="8">
        <v>1</v>
      </c>
      <c r="H7" s="75">
        <v>1672021210</v>
      </c>
      <c r="I7" s="75">
        <v>2204690</v>
      </c>
      <c r="J7" s="75">
        <v>67198750</v>
      </c>
      <c r="K7" s="75">
        <v>44815284</v>
      </c>
      <c r="L7" s="75">
        <v>37141295</v>
      </c>
      <c r="M7" s="75">
        <v>0</v>
      </c>
      <c r="N7" s="75">
        <v>9529123</v>
      </c>
      <c r="O7" s="75">
        <v>0</v>
      </c>
      <c r="P7" s="75">
        <v>273313</v>
      </c>
      <c r="Q7" s="75">
        <v>0</v>
      </c>
      <c r="R7" s="75">
        <v>0</v>
      </c>
      <c r="S7" s="75">
        <v>36580064</v>
      </c>
      <c r="T7" s="75">
        <v>342313777</v>
      </c>
      <c r="U7" s="76">
        <f>H7+I7+J7+K7-L7+M7+N7+O7+P7+Q7+R7+S7+T7</f>
        <v>2137794916</v>
      </c>
      <c r="V7" s="75">
        <v>235842123</v>
      </c>
      <c r="W7" s="76">
        <f>U7+V7</f>
        <v>2373637039</v>
      </c>
    </row>
    <row r="8" spans="1:23" x14ac:dyDescent="0.2">
      <c r="A8" s="308" t="s">
        <v>329</v>
      </c>
      <c r="B8" s="308"/>
      <c r="C8" s="308"/>
      <c r="D8" s="308"/>
      <c r="E8" s="308"/>
      <c r="F8" s="308"/>
      <c r="G8" s="8">
        <v>2</v>
      </c>
      <c r="H8" s="75">
        <v>0</v>
      </c>
      <c r="I8" s="75">
        <v>0</v>
      </c>
      <c r="J8" s="75">
        <v>0</v>
      </c>
      <c r="K8" s="75">
        <v>0</v>
      </c>
      <c r="L8" s="75">
        <v>0</v>
      </c>
      <c r="M8" s="75">
        <v>0</v>
      </c>
      <c r="N8" s="75">
        <v>0</v>
      </c>
      <c r="O8" s="75">
        <v>0</v>
      </c>
      <c r="P8" s="75">
        <v>0</v>
      </c>
      <c r="Q8" s="75">
        <v>0</v>
      </c>
      <c r="R8" s="75">
        <v>0</v>
      </c>
      <c r="S8" s="75">
        <v>0</v>
      </c>
      <c r="T8" s="75">
        <v>0</v>
      </c>
      <c r="U8" s="76">
        <f t="shared" ref="U8:U9" si="0">H8+I8+J8+K8-L8+M8+N8+O8+P8+Q8+R8+S8+T8</f>
        <v>0</v>
      </c>
      <c r="V8" s="75">
        <v>0</v>
      </c>
      <c r="W8" s="76">
        <f t="shared" ref="W8:W9" si="1">U8+V8</f>
        <v>0</v>
      </c>
    </row>
    <row r="9" spans="1:23" x14ac:dyDescent="0.2">
      <c r="A9" s="308" t="s">
        <v>330</v>
      </c>
      <c r="B9" s="308"/>
      <c r="C9" s="308"/>
      <c r="D9" s="308"/>
      <c r="E9" s="308"/>
      <c r="F9" s="308"/>
      <c r="G9" s="8">
        <v>3</v>
      </c>
      <c r="H9" s="75">
        <v>0</v>
      </c>
      <c r="I9" s="75">
        <v>0</v>
      </c>
      <c r="J9" s="75">
        <v>0</v>
      </c>
      <c r="K9" s="75">
        <v>0</v>
      </c>
      <c r="L9" s="75">
        <v>0</v>
      </c>
      <c r="M9" s="75">
        <v>0</v>
      </c>
      <c r="N9" s="75">
        <v>0</v>
      </c>
      <c r="O9" s="75">
        <v>0</v>
      </c>
      <c r="P9" s="75">
        <v>0</v>
      </c>
      <c r="Q9" s="75">
        <v>0</v>
      </c>
      <c r="R9" s="75">
        <v>0</v>
      </c>
      <c r="S9" s="75">
        <v>0</v>
      </c>
      <c r="T9" s="75">
        <v>0</v>
      </c>
      <c r="U9" s="76">
        <f t="shared" si="0"/>
        <v>0</v>
      </c>
      <c r="V9" s="75">
        <v>0</v>
      </c>
      <c r="W9" s="76">
        <f t="shared" si="1"/>
        <v>0</v>
      </c>
    </row>
    <row r="10" spans="1:23" ht="22.5" customHeight="1" x14ac:dyDescent="0.2">
      <c r="A10" s="309" t="s">
        <v>379</v>
      </c>
      <c r="B10" s="309"/>
      <c r="C10" s="309"/>
      <c r="D10" s="309"/>
      <c r="E10" s="309"/>
      <c r="F10" s="309"/>
      <c r="G10" s="9">
        <v>4</v>
      </c>
      <c r="H10" s="77">
        <f>H7+H8+H9</f>
        <v>1672021210</v>
      </c>
      <c r="I10" s="77">
        <f t="shared" ref="I10:W10" si="2">I7+I8+I9</f>
        <v>2204690</v>
      </c>
      <c r="J10" s="77">
        <f t="shared" si="2"/>
        <v>67198750</v>
      </c>
      <c r="K10" s="77">
        <f t="shared" si="2"/>
        <v>44815284</v>
      </c>
      <c r="L10" s="77">
        <f t="shared" si="2"/>
        <v>37141295</v>
      </c>
      <c r="M10" s="77">
        <f t="shared" si="2"/>
        <v>0</v>
      </c>
      <c r="N10" s="77">
        <f t="shared" si="2"/>
        <v>9529123</v>
      </c>
      <c r="O10" s="77">
        <f t="shared" si="2"/>
        <v>0</v>
      </c>
      <c r="P10" s="77">
        <f t="shared" si="2"/>
        <v>273313</v>
      </c>
      <c r="Q10" s="77">
        <f t="shared" si="2"/>
        <v>0</v>
      </c>
      <c r="R10" s="77">
        <f t="shared" si="2"/>
        <v>0</v>
      </c>
      <c r="S10" s="77">
        <f t="shared" si="2"/>
        <v>36580064</v>
      </c>
      <c r="T10" s="77">
        <f t="shared" si="2"/>
        <v>342313777</v>
      </c>
      <c r="U10" s="77">
        <f t="shared" si="2"/>
        <v>2137794916</v>
      </c>
      <c r="V10" s="77">
        <f t="shared" si="2"/>
        <v>235842123</v>
      </c>
      <c r="W10" s="77">
        <f t="shared" si="2"/>
        <v>2373637039</v>
      </c>
    </row>
    <row r="11" spans="1:23" x14ac:dyDescent="0.2">
      <c r="A11" s="308" t="s">
        <v>331</v>
      </c>
      <c r="B11" s="308"/>
      <c r="C11" s="308"/>
      <c r="D11" s="308"/>
      <c r="E11" s="308"/>
      <c r="F11" s="308"/>
      <c r="G11" s="8">
        <v>5</v>
      </c>
      <c r="H11" s="79">
        <v>0</v>
      </c>
      <c r="I11" s="79">
        <v>0</v>
      </c>
      <c r="J11" s="79">
        <v>0</v>
      </c>
      <c r="K11" s="79">
        <v>0</v>
      </c>
      <c r="L11" s="79">
        <v>0</v>
      </c>
      <c r="M11" s="79">
        <v>0</v>
      </c>
      <c r="N11" s="79">
        <v>0</v>
      </c>
      <c r="O11" s="79">
        <v>0</v>
      </c>
      <c r="P11" s="79">
        <v>0</v>
      </c>
      <c r="Q11" s="79">
        <v>0</v>
      </c>
      <c r="R11" s="79">
        <v>0</v>
      </c>
      <c r="S11" s="79">
        <v>0</v>
      </c>
      <c r="T11" s="75">
        <v>243596016</v>
      </c>
      <c r="U11" s="76">
        <f>H11+I11+J11+K11-L11+M11+N11+O11+P11+Q11+R11+S11+T11</f>
        <v>243596016</v>
      </c>
      <c r="V11" s="75">
        <v>1491369</v>
      </c>
      <c r="W11" s="76">
        <f t="shared" ref="W11:W28" si="3">U11+V11</f>
        <v>245087385</v>
      </c>
    </row>
    <row r="12" spans="1:23" x14ac:dyDescent="0.2">
      <c r="A12" s="308" t="s">
        <v>332</v>
      </c>
      <c r="B12" s="308"/>
      <c r="C12" s="308"/>
      <c r="D12" s="308"/>
      <c r="E12" s="308"/>
      <c r="F12" s="308"/>
      <c r="G12" s="8">
        <v>6</v>
      </c>
      <c r="H12" s="79">
        <v>0</v>
      </c>
      <c r="I12" s="79">
        <v>0</v>
      </c>
      <c r="J12" s="79">
        <v>0</v>
      </c>
      <c r="K12" s="79">
        <v>0</v>
      </c>
      <c r="L12" s="79">
        <v>0</v>
      </c>
      <c r="M12" s="79">
        <v>0</v>
      </c>
      <c r="N12" s="75">
        <v>0</v>
      </c>
      <c r="O12" s="79">
        <v>0</v>
      </c>
      <c r="P12" s="79">
        <v>0</v>
      </c>
      <c r="Q12" s="79">
        <v>0</v>
      </c>
      <c r="R12" s="79">
        <v>0</v>
      </c>
      <c r="S12" s="79">
        <v>0</v>
      </c>
      <c r="T12" s="79">
        <v>0</v>
      </c>
      <c r="U12" s="76">
        <f t="shared" ref="U12:U28" si="4">H12+I12+J12+K12-L12+M12+N12+O12+P12+Q12+R12+S12+T12</f>
        <v>0</v>
      </c>
      <c r="V12" s="75">
        <v>0</v>
      </c>
      <c r="W12" s="76">
        <f t="shared" si="3"/>
        <v>0</v>
      </c>
    </row>
    <row r="13" spans="1:23" ht="26.25" customHeight="1" x14ac:dyDescent="0.2">
      <c r="A13" s="308" t="s">
        <v>333</v>
      </c>
      <c r="B13" s="308"/>
      <c r="C13" s="308"/>
      <c r="D13" s="308"/>
      <c r="E13" s="308"/>
      <c r="F13" s="308"/>
      <c r="G13" s="8">
        <v>7</v>
      </c>
      <c r="H13" s="79">
        <v>0</v>
      </c>
      <c r="I13" s="79">
        <v>0</v>
      </c>
      <c r="J13" s="79">
        <v>0</v>
      </c>
      <c r="K13" s="79">
        <v>0</v>
      </c>
      <c r="L13" s="79">
        <v>0</v>
      </c>
      <c r="M13" s="79">
        <v>0</v>
      </c>
      <c r="N13" s="79">
        <v>0</v>
      </c>
      <c r="O13" s="75">
        <v>0</v>
      </c>
      <c r="P13" s="79">
        <v>0</v>
      </c>
      <c r="Q13" s="79">
        <v>0</v>
      </c>
      <c r="R13" s="79">
        <v>0</v>
      </c>
      <c r="S13" s="75">
        <v>0</v>
      </c>
      <c r="T13" s="75">
        <v>0</v>
      </c>
      <c r="U13" s="76">
        <f t="shared" si="4"/>
        <v>0</v>
      </c>
      <c r="V13" s="75">
        <v>0</v>
      </c>
      <c r="W13" s="76">
        <f t="shared" si="3"/>
        <v>0</v>
      </c>
    </row>
    <row r="14" spans="1:23" ht="29.25" customHeight="1" x14ac:dyDescent="0.2">
      <c r="A14" s="308" t="s">
        <v>334</v>
      </c>
      <c r="B14" s="308"/>
      <c r="C14" s="308"/>
      <c r="D14" s="308"/>
      <c r="E14" s="308"/>
      <c r="F14" s="308"/>
      <c r="G14" s="8">
        <v>8</v>
      </c>
      <c r="H14" s="79">
        <v>0</v>
      </c>
      <c r="I14" s="79">
        <v>0</v>
      </c>
      <c r="J14" s="79">
        <v>0</v>
      </c>
      <c r="K14" s="79">
        <v>0</v>
      </c>
      <c r="L14" s="79">
        <v>0</v>
      </c>
      <c r="M14" s="79">
        <v>0</v>
      </c>
      <c r="N14" s="79">
        <v>0</v>
      </c>
      <c r="O14" s="79">
        <v>0</v>
      </c>
      <c r="P14" s="75">
        <v>450979</v>
      </c>
      <c r="Q14" s="79">
        <v>0</v>
      </c>
      <c r="R14" s="79">
        <v>0</v>
      </c>
      <c r="S14" s="75">
        <v>0</v>
      </c>
      <c r="T14" s="75">
        <v>0</v>
      </c>
      <c r="U14" s="76">
        <f t="shared" si="4"/>
        <v>450979</v>
      </c>
      <c r="V14" s="75">
        <v>0</v>
      </c>
      <c r="W14" s="76">
        <f t="shared" si="3"/>
        <v>450979</v>
      </c>
    </row>
    <row r="15" spans="1:23" x14ac:dyDescent="0.2">
      <c r="A15" s="308" t="s">
        <v>335</v>
      </c>
      <c r="B15" s="308"/>
      <c r="C15" s="308"/>
      <c r="D15" s="308"/>
      <c r="E15" s="308"/>
      <c r="F15" s="308"/>
      <c r="G15" s="8">
        <v>9</v>
      </c>
      <c r="H15" s="79">
        <v>0</v>
      </c>
      <c r="I15" s="79">
        <v>0</v>
      </c>
      <c r="J15" s="79">
        <v>0</v>
      </c>
      <c r="K15" s="79">
        <v>0</v>
      </c>
      <c r="L15" s="79">
        <v>0</v>
      </c>
      <c r="M15" s="79">
        <v>0</v>
      </c>
      <c r="N15" s="79">
        <v>0</v>
      </c>
      <c r="O15" s="79">
        <v>0</v>
      </c>
      <c r="P15" s="79">
        <v>0</v>
      </c>
      <c r="Q15" s="75">
        <v>0</v>
      </c>
      <c r="R15" s="79">
        <v>0</v>
      </c>
      <c r="S15" s="75">
        <v>0</v>
      </c>
      <c r="T15" s="75">
        <v>0</v>
      </c>
      <c r="U15" s="76">
        <f t="shared" si="4"/>
        <v>0</v>
      </c>
      <c r="V15" s="75">
        <v>0</v>
      </c>
      <c r="W15" s="76">
        <f t="shared" si="3"/>
        <v>0</v>
      </c>
    </row>
    <row r="16" spans="1:23" ht="28.5" customHeight="1" x14ac:dyDescent="0.2">
      <c r="A16" s="308" t="s">
        <v>336</v>
      </c>
      <c r="B16" s="308"/>
      <c r="C16" s="308"/>
      <c r="D16" s="308"/>
      <c r="E16" s="308"/>
      <c r="F16" s="308"/>
      <c r="G16" s="8">
        <v>10</v>
      </c>
      <c r="H16" s="79">
        <v>0</v>
      </c>
      <c r="I16" s="79">
        <v>0</v>
      </c>
      <c r="J16" s="79">
        <v>0</v>
      </c>
      <c r="K16" s="79">
        <v>0</v>
      </c>
      <c r="L16" s="79">
        <v>0</v>
      </c>
      <c r="M16" s="79">
        <v>0</v>
      </c>
      <c r="N16" s="79">
        <v>0</v>
      </c>
      <c r="O16" s="79">
        <v>0</v>
      </c>
      <c r="P16" s="79">
        <v>0</v>
      </c>
      <c r="Q16" s="79">
        <v>0</v>
      </c>
      <c r="R16" s="75">
        <v>0</v>
      </c>
      <c r="S16" s="75">
        <v>0</v>
      </c>
      <c r="T16" s="75">
        <v>0</v>
      </c>
      <c r="U16" s="76">
        <f t="shared" si="4"/>
        <v>0</v>
      </c>
      <c r="V16" s="75">
        <v>0</v>
      </c>
      <c r="W16" s="76">
        <f t="shared" si="3"/>
        <v>0</v>
      </c>
    </row>
    <row r="17" spans="1:23" ht="23.45" customHeight="1" x14ac:dyDescent="0.2">
      <c r="A17" s="308" t="s">
        <v>337</v>
      </c>
      <c r="B17" s="308"/>
      <c r="C17" s="308"/>
      <c r="D17" s="308"/>
      <c r="E17" s="308"/>
      <c r="F17" s="308"/>
      <c r="G17" s="8">
        <v>11</v>
      </c>
      <c r="H17" s="79">
        <v>0</v>
      </c>
      <c r="I17" s="79">
        <v>0</v>
      </c>
      <c r="J17" s="79">
        <v>0</v>
      </c>
      <c r="K17" s="79">
        <v>0</v>
      </c>
      <c r="L17" s="79">
        <v>0</v>
      </c>
      <c r="M17" s="79">
        <v>0</v>
      </c>
      <c r="N17" s="75">
        <v>0</v>
      </c>
      <c r="O17" s="75">
        <v>0</v>
      </c>
      <c r="P17" s="75">
        <v>0</v>
      </c>
      <c r="Q17" s="75">
        <v>0</v>
      </c>
      <c r="R17" s="75">
        <v>0</v>
      </c>
      <c r="S17" s="75">
        <v>0</v>
      </c>
      <c r="T17" s="75">
        <v>0</v>
      </c>
      <c r="U17" s="76">
        <f t="shared" si="4"/>
        <v>0</v>
      </c>
      <c r="V17" s="75">
        <v>0</v>
      </c>
      <c r="W17" s="76">
        <f t="shared" si="3"/>
        <v>0</v>
      </c>
    </row>
    <row r="18" spans="1:23" x14ac:dyDescent="0.2">
      <c r="A18" s="308" t="s">
        <v>338</v>
      </c>
      <c r="B18" s="308"/>
      <c r="C18" s="308"/>
      <c r="D18" s="308"/>
      <c r="E18" s="308"/>
      <c r="F18" s="308"/>
      <c r="G18" s="8">
        <v>12</v>
      </c>
      <c r="H18" s="79">
        <v>0</v>
      </c>
      <c r="I18" s="79">
        <v>0</v>
      </c>
      <c r="J18" s="79">
        <v>0</v>
      </c>
      <c r="K18" s="79">
        <v>0</v>
      </c>
      <c r="L18" s="79">
        <v>0</v>
      </c>
      <c r="M18" s="79">
        <v>0</v>
      </c>
      <c r="N18" s="75">
        <v>0</v>
      </c>
      <c r="O18" s="75">
        <v>0</v>
      </c>
      <c r="P18" s="75">
        <v>0</v>
      </c>
      <c r="Q18" s="75">
        <v>0</v>
      </c>
      <c r="R18" s="75">
        <v>0</v>
      </c>
      <c r="S18" s="75">
        <v>0</v>
      </c>
      <c r="T18" s="75">
        <v>0</v>
      </c>
      <c r="U18" s="76">
        <f t="shared" si="4"/>
        <v>0</v>
      </c>
      <c r="V18" s="75">
        <v>0</v>
      </c>
      <c r="W18" s="76">
        <f t="shared" si="3"/>
        <v>0</v>
      </c>
    </row>
    <row r="19" spans="1:23" x14ac:dyDescent="0.2">
      <c r="A19" s="308" t="s">
        <v>339</v>
      </c>
      <c r="B19" s="308"/>
      <c r="C19" s="308"/>
      <c r="D19" s="308"/>
      <c r="E19" s="308"/>
      <c r="F19" s="308"/>
      <c r="G19" s="8">
        <v>13</v>
      </c>
      <c r="H19" s="75">
        <v>0</v>
      </c>
      <c r="I19" s="75">
        <v>0</v>
      </c>
      <c r="J19" s="75">
        <v>0</v>
      </c>
      <c r="K19" s="75">
        <v>0</v>
      </c>
      <c r="L19" s="75">
        <v>0</v>
      </c>
      <c r="M19" s="75">
        <v>0</v>
      </c>
      <c r="N19" s="75">
        <v>0</v>
      </c>
      <c r="O19" s="75">
        <v>0</v>
      </c>
      <c r="P19" s="75">
        <v>0</v>
      </c>
      <c r="Q19" s="75">
        <v>0</v>
      </c>
      <c r="R19" s="75">
        <v>0</v>
      </c>
      <c r="S19" s="75">
        <v>0</v>
      </c>
      <c r="T19" s="75">
        <v>0</v>
      </c>
      <c r="U19" s="76">
        <f t="shared" si="4"/>
        <v>0</v>
      </c>
      <c r="V19" s="75">
        <v>0</v>
      </c>
      <c r="W19" s="76">
        <f t="shared" si="3"/>
        <v>0</v>
      </c>
    </row>
    <row r="20" spans="1:23" x14ac:dyDescent="0.2">
      <c r="A20" s="308" t="s">
        <v>340</v>
      </c>
      <c r="B20" s="308"/>
      <c r="C20" s="308"/>
      <c r="D20" s="308"/>
      <c r="E20" s="308"/>
      <c r="F20" s="308"/>
      <c r="G20" s="8">
        <v>14</v>
      </c>
      <c r="H20" s="79">
        <v>0</v>
      </c>
      <c r="I20" s="79">
        <v>0</v>
      </c>
      <c r="J20" s="79">
        <v>0</v>
      </c>
      <c r="K20" s="79">
        <v>0</v>
      </c>
      <c r="L20" s="79">
        <v>0</v>
      </c>
      <c r="M20" s="79">
        <v>0</v>
      </c>
      <c r="N20" s="75">
        <v>0</v>
      </c>
      <c r="O20" s="75">
        <v>0</v>
      </c>
      <c r="P20" s="75">
        <v>-90195</v>
      </c>
      <c r="Q20" s="75">
        <v>0</v>
      </c>
      <c r="R20" s="75">
        <v>0</v>
      </c>
      <c r="S20" s="75">
        <v>0</v>
      </c>
      <c r="T20" s="75">
        <v>0</v>
      </c>
      <c r="U20" s="76">
        <f t="shared" si="4"/>
        <v>-90195</v>
      </c>
      <c r="V20" s="75">
        <v>0</v>
      </c>
      <c r="W20" s="76">
        <f t="shared" si="3"/>
        <v>-90195</v>
      </c>
    </row>
    <row r="21" spans="1:23" ht="30.75" customHeight="1" x14ac:dyDescent="0.2">
      <c r="A21" s="308" t="s">
        <v>341</v>
      </c>
      <c r="B21" s="308"/>
      <c r="C21" s="308"/>
      <c r="D21" s="308"/>
      <c r="E21" s="308"/>
      <c r="F21" s="308"/>
      <c r="G21" s="8">
        <v>15</v>
      </c>
      <c r="H21" s="75">
        <v>0</v>
      </c>
      <c r="I21" s="75">
        <v>0</v>
      </c>
      <c r="J21" s="75">
        <v>0</v>
      </c>
      <c r="K21" s="75">
        <v>0</v>
      </c>
      <c r="L21" s="75">
        <v>0</v>
      </c>
      <c r="M21" s="75">
        <v>0</v>
      </c>
      <c r="N21" s="75">
        <v>0</v>
      </c>
      <c r="O21" s="75">
        <v>0</v>
      </c>
      <c r="P21" s="75">
        <v>0</v>
      </c>
      <c r="Q21" s="75">
        <v>0</v>
      </c>
      <c r="R21" s="75">
        <v>0</v>
      </c>
      <c r="S21" s="75">
        <v>0</v>
      </c>
      <c r="T21" s="75">
        <v>0</v>
      </c>
      <c r="U21" s="76">
        <f t="shared" si="4"/>
        <v>0</v>
      </c>
      <c r="V21" s="75">
        <v>0</v>
      </c>
      <c r="W21" s="76">
        <f t="shared" si="3"/>
        <v>0</v>
      </c>
    </row>
    <row r="22" spans="1:23" ht="28.5" customHeight="1" x14ac:dyDescent="0.2">
      <c r="A22" s="308" t="s">
        <v>342</v>
      </c>
      <c r="B22" s="308"/>
      <c r="C22" s="308"/>
      <c r="D22" s="308"/>
      <c r="E22" s="308"/>
      <c r="F22" s="308"/>
      <c r="G22" s="8">
        <v>16</v>
      </c>
      <c r="H22" s="75">
        <v>0</v>
      </c>
      <c r="I22" s="75">
        <v>0</v>
      </c>
      <c r="J22" s="75">
        <v>0</v>
      </c>
      <c r="K22" s="75">
        <v>0</v>
      </c>
      <c r="L22" s="75">
        <v>0</v>
      </c>
      <c r="M22" s="75">
        <v>0</v>
      </c>
      <c r="N22" s="75">
        <v>0</v>
      </c>
      <c r="O22" s="75">
        <v>0</v>
      </c>
      <c r="P22" s="75">
        <v>0</v>
      </c>
      <c r="Q22" s="75">
        <v>0</v>
      </c>
      <c r="R22" s="75">
        <v>0</v>
      </c>
      <c r="S22" s="75">
        <v>0</v>
      </c>
      <c r="T22" s="75">
        <v>0</v>
      </c>
      <c r="U22" s="76">
        <f t="shared" si="4"/>
        <v>0</v>
      </c>
      <c r="V22" s="75">
        <v>0</v>
      </c>
      <c r="W22" s="76">
        <f t="shared" si="3"/>
        <v>0</v>
      </c>
    </row>
    <row r="23" spans="1:23" ht="26.25" customHeight="1" x14ac:dyDescent="0.2">
      <c r="A23" s="308" t="s">
        <v>343</v>
      </c>
      <c r="B23" s="308"/>
      <c r="C23" s="308"/>
      <c r="D23" s="308"/>
      <c r="E23" s="308"/>
      <c r="F23" s="308"/>
      <c r="G23" s="8">
        <v>17</v>
      </c>
      <c r="H23" s="75">
        <v>0</v>
      </c>
      <c r="I23" s="75">
        <v>0</v>
      </c>
      <c r="J23" s="75">
        <v>0</v>
      </c>
      <c r="K23" s="75">
        <v>0</v>
      </c>
      <c r="L23" s="75">
        <v>0</v>
      </c>
      <c r="M23" s="75">
        <v>0</v>
      </c>
      <c r="N23" s="75">
        <v>0</v>
      </c>
      <c r="O23" s="75">
        <v>0</v>
      </c>
      <c r="P23" s="75">
        <v>0</v>
      </c>
      <c r="Q23" s="75">
        <v>0</v>
      </c>
      <c r="R23" s="75">
        <v>0</v>
      </c>
      <c r="S23" s="75">
        <v>0</v>
      </c>
      <c r="T23" s="75">
        <v>0</v>
      </c>
      <c r="U23" s="76">
        <f t="shared" si="4"/>
        <v>0</v>
      </c>
      <c r="V23" s="75">
        <v>0</v>
      </c>
      <c r="W23" s="76">
        <f t="shared" si="3"/>
        <v>0</v>
      </c>
    </row>
    <row r="24" spans="1:23" x14ac:dyDescent="0.2">
      <c r="A24" s="308" t="s">
        <v>344</v>
      </c>
      <c r="B24" s="308"/>
      <c r="C24" s="308"/>
      <c r="D24" s="308"/>
      <c r="E24" s="308"/>
      <c r="F24" s="308"/>
      <c r="G24" s="8">
        <v>18</v>
      </c>
      <c r="H24" s="75">
        <v>0</v>
      </c>
      <c r="I24" s="75">
        <v>0</v>
      </c>
      <c r="J24" s="75">
        <v>0</v>
      </c>
      <c r="K24" s="75">
        <v>0</v>
      </c>
      <c r="L24" s="75">
        <v>-1251675</v>
      </c>
      <c r="M24" s="75">
        <v>0</v>
      </c>
      <c r="N24" s="75">
        <v>0</v>
      </c>
      <c r="O24" s="75">
        <v>0</v>
      </c>
      <c r="P24" s="75">
        <v>0</v>
      </c>
      <c r="Q24" s="75">
        <v>0</v>
      </c>
      <c r="R24" s="75">
        <v>0</v>
      </c>
      <c r="S24" s="75">
        <v>0</v>
      </c>
      <c r="T24" s="75">
        <v>0</v>
      </c>
      <c r="U24" s="76">
        <f t="shared" si="4"/>
        <v>1251675</v>
      </c>
      <c r="V24" s="75">
        <v>0</v>
      </c>
      <c r="W24" s="76">
        <f t="shared" si="3"/>
        <v>1251675</v>
      </c>
    </row>
    <row r="25" spans="1:23" x14ac:dyDescent="0.2">
      <c r="A25" s="308" t="s">
        <v>345</v>
      </c>
      <c r="B25" s="308"/>
      <c r="C25" s="308"/>
      <c r="D25" s="308"/>
      <c r="E25" s="308"/>
      <c r="F25" s="308"/>
      <c r="G25" s="8">
        <v>19</v>
      </c>
      <c r="H25" s="75">
        <v>0</v>
      </c>
      <c r="I25" s="75">
        <v>0</v>
      </c>
      <c r="J25" s="75">
        <v>0</v>
      </c>
      <c r="K25" s="75">
        <v>0</v>
      </c>
      <c r="L25" s="75">
        <v>0</v>
      </c>
      <c r="M25" s="75">
        <v>0</v>
      </c>
      <c r="N25" s="75">
        <v>0</v>
      </c>
      <c r="O25" s="75">
        <v>0</v>
      </c>
      <c r="P25" s="75">
        <v>0</v>
      </c>
      <c r="Q25" s="75">
        <v>0</v>
      </c>
      <c r="R25" s="75">
        <v>0</v>
      </c>
      <c r="S25" s="75">
        <v>0</v>
      </c>
      <c r="T25" s="75">
        <v>0</v>
      </c>
      <c r="U25" s="76">
        <f t="shared" si="4"/>
        <v>0</v>
      </c>
      <c r="V25" s="75">
        <v>0</v>
      </c>
      <c r="W25" s="76">
        <f t="shared" si="3"/>
        <v>0</v>
      </c>
    </row>
    <row r="26" spans="1:23" x14ac:dyDescent="0.2">
      <c r="A26" s="308" t="s">
        <v>346</v>
      </c>
      <c r="B26" s="308"/>
      <c r="C26" s="308"/>
      <c r="D26" s="308"/>
      <c r="E26" s="308"/>
      <c r="F26" s="308"/>
      <c r="G26" s="8">
        <v>20</v>
      </c>
      <c r="H26" s="75">
        <v>0</v>
      </c>
      <c r="I26" s="75">
        <v>1398216</v>
      </c>
      <c r="J26" s="75">
        <v>0</v>
      </c>
      <c r="K26" s="75">
        <v>0</v>
      </c>
      <c r="L26" s="75">
        <v>0</v>
      </c>
      <c r="M26" s="75">
        <v>0</v>
      </c>
      <c r="N26" s="75">
        <v>0</v>
      </c>
      <c r="O26" s="75">
        <v>0</v>
      </c>
      <c r="P26" s="75">
        <v>0</v>
      </c>
      <c r="Q26" s="75">
        <v>0</v>
      </c>
      <c r="R26" s="75">
        <v>0</v>
      </c>
      <c r="S26" s="75">
        <v>-99352192</v>
      </c>
      <c r="T26" s="75">
        <v>0</v>
      </c>
      <c r="U26" s="76">
        <f t="shared" si="4"/>
        <v>-97953976</v>
      </c>
      <c r="V26" s="75">
        <v>0</v>
      </c>
      <c r="W26" s="76">
        <f t="shared" si="3"/>
        <v>-97953976</v>
      </c>
    </row>
    <row r="27" spans="1:23" x14ac:dyDescent="0.2">
      <c r="A27" s="308" t="s">
        <v>347</v>
      </c>
      <c r="B27" s="308"/>
      <c r="C27" s="308"/>
      <c r="D27" s="308"/>
      <c r="E27" s="308"/>
      <c r="F27" s="308"/>
      <c r="G27" s="8">
        <v>21</v>
      </c>
      <c r="H27" s="75">
        <v>0</v>
      </c>
      <c r="I27" s="75">
        <v>0</v>
      </c>
      <c r="J27" s="75">
        <v>16402311</v>
      </c>
      <c r="K27" s="75">
        <v>0</v>
      </c>
      <c r="L27" s="75">
        <v>0</v>
      </c>
      <c r="M27" s="75">
        <v>0</v>
      </c>
      <c r="N27" s="75">
        <v>0</v>
      </c>
      <c r="O27" s="75">
        <v>0</v>
      </c>
      <c r="P27" s="75">
        <v>0</v>
      </c>
      <c r="Q27" s="75">
        <v>0</v>
      </c>
      <c r="R27" s="75">
        <v>0</v>
      </c>
      <c r="S27" s="75">
        <v>325911021</v>
      </c>
      <c r="T27" s="75">
        <v>-342313777</v>
      </c>
      <c r="U27" s="76">
        <f t="shared" si="4"/>
        <v>-445</v>
      </c>
      <c r="V27" s="75">
        <v>-6207552</v>
      </c>
      <c r="W27" s="76">
        <f t="shared" si="3"/>
        <v>-6207997</v>
      </c>
    </row>
    <row r="28" spans="1:23" x14ac:dyDescent="0.2">
      <c r="A28" s="308" t="s">
        <v>348</v>
      </c>
      <c r="B28" s="308"/>
      <c r="C28" s="308"/>
      <c r="D28" s="308"/>
      <c r="E28" s="308"/>
      <c r="F28" s="308"/>
      <c r="G28" s="8">
        <v>22</v>
      </c>
      <c r="H28" s="75">
        <v>0</v>
      </c>
      <c r="I28" s="75">
        <v>0</v>
      </c>
      <c r="J28" s="75">
        <v>0</v>
      </c>
      <c r="K28" s="75">
        <v>0</v>
      </c>
      <c r="L28" s="75">
        <v>0</v>
      </c>
      <c r="M28" s="75">
        <v>0</v>
      </c>
      <c r="N28" s="75">
        <v>0</v>
      </c>
      <c r="O28" s="75">
        <v>0</v>
      </c>
      <c r="P28" s="75">
        <v>0</v>
      </c>
      <c r="Q28" s="75">
        <v>0</v>
      </c>
      <c r="R28" s="75">
        <v>0</v>
      </c>
      <c r="S28" s="75">
        <v>0</v>
      </c>
      <c r="T28" s="75">
        <v>0</v>
      </c>
      <c r="U28" s="76">
        <f t="shared" si="4"/>
        <v>0</v>
      </c>
      <c r="V28" s="75">
        <v>0</v>
      </c>
      <c r="W28" s="76">
        <f t="shared" si="3"/>
        <v>0</v>
      </c>
    </row>
    <row r="29" spans="1:23" ht="27.75" customHeight="1" x14ac:dyDescent="0.2">
      <c r="A29" s="326" t="s">
        <v>380</v>
      </c>
      <c r="B29" s="326"/>
      <c r="C29" s="326"/>
      <c r="D29" s="326"/>
      <c r="E29" s="326"/>
      <c r="F29" s="326"/>
      <c r="G29" s="10">
        <v>23</v>
      </c>
      <c r="H29" s="78">
        <f>SUM(H10:H28)</f>
        <v>1672021210</v>
      </c>
      <c r="I29" s="78">
        <f t="shared" ref="I29:W29" si="5">SUM(I10:I28)</f>
        <v>3602906</v>
      </c>
      <c r="J29" s="78">
        <f t="shared" si="5"/>
        <v>83601061</v>
      </c>
      <c r="K29" s="78">
        <f t="shared" si="5"/>
        <v>44815284</v>
      </c>
      <c r="L29" s="78">
        <f t="shared" si="5"/>
        <v>35889620</v>
      </c>
      <c r="M29" s="78">
        <f t="shared" si="5"/>
        <v>0</v>
      </c>
      <c r="N29" s="78">
        <f t="shared" si="5"/>
        <v>9529123</v>
      </c>
      <c r="O29" s="78">
        <f t="shared" si="5"/>
        <v>0</v>
      </c>
      <c r="P29" s="78">
        <f t="shared" si="5"/>
        <v>634097</v>
      </c>
      <c r="Q29" s="78">
        <f t="shared" si="5"/>
        <v>0</v>
      </c>
      <c r="R29" s="78">
        <f t="shared" si="5"/>
        <v>0</v>
      </c>
      <c r="S29" s="78">
        <f t="shared" si="5"/>
        <v>263138893</v>
      </c>
      <c r="T29" s="78">
        <f t="shared" si="5"/>
        <v>243596016</v>
      </c>
      <c r="U29" s="78">
        <f t="shared" si="5"/>
        <v>2285048970</v>
      </c>
      <c r="V29" s="78">
        <f t="shared" si="5"/>
        <v>231125940</v>
      </c>
      <c r="W29" s="78">
        <f t="shared" si="5"/>
        <v>2516174910</v>
      </c>
    </row>
    <row r="30" spans="1:23" x14ac:dyDescent="0.2">
      <c r="A30" s="327" t="s">
        <v>349</v>
      </c>
      <c r="B30" s="328"/>
      <c r="C30" s="328"/>
      <c r="D30" s="328"/>
      <c r="E30" s="328"/>
      <c r="F30" s="328"/>
      <c r="G30" s="328"/>
      <c r="H30" s="328"/>
      <c r="I30" s="328"/>
      <c r="J30" s="328"/>
      <c r="K30" s="328"/>
      <c r="L30" s="328"/>
      <c r="M30" s="328"/>
      <c r="N30" s="328"/>
      <c r="O30" s="328"/>
      <c r="P30" s="328"/>
      <c r="Q30" s="328"/>
      <c r="R30" s="328"/>
      <c r="S30" s="328"/>
      <c r="T30" s="328"/>
      <c r="U30" s="328"/>
      <c r="V30" s="328"/>
      <c r="W30" s="328"/>
    </row>
    <row r="31" spans="1:23" ht="36.75" customHeight="1" x14ac:dyDescent="0.2">
      <c r="A31" s="329" t="s">
        <v>350</v>
      </c>
      <c r="B31" s="329"/>
      <c r="C31" s="329"/>
      <c r="D31" s="329"/>
      <c r="E31" s="329"/>
      <c r="F31" s="329"/>
      <c r="G31" s="9">
        <v>24</v>
      </c>
      <c r="H31" s="77">
        <f>SUM(H12:H20)</f>
        <v>0</v>
      </c>
      <c r="I31" s="77">
        <f t="shared" ref="I31:W31" si="6">SUM(I12:I20)</f>
        <v>0</v>
      </c>
      <c r="J31" s="77">
        <f t="shared" si="6"/>
        <v>0</v>
      </c>
      <c r="K31" s="77">
        <f t="shared" si="6"/>
        <v>0</v>
      </c>
      <c r="L31" s="77">
        <f t="shared" si="6"/>
        <v>0</v>
      </c>
      <c r="M31" s="77">
        <f t="shared" si="6"/>
        <v>0</v>
      </c>
      <c r="N31" s="77">
        <f t="shared" si="6"/>
        <v>0</v>
      </c>
      <c r="O31" s="77">
        <f t="shared" si="6"/>
        <v>0</v>
      </c>
      <c r="P31" s="77">
        <f t="shared" si="6"/>
        <v>360784</v>
      </c>
      <c r="Q31" s="77">
        <f t="shared" si="6"/>
        <v>0</v>
      </c>
      <c r="R31" s="77">
        <f t="shared" si="6"/>
        <v>0</v>
      </c>
      <c r="S31" s="77">
        <f t="shared" si="6"/>
        <v>0</v>
      </c>
      <c r="T31" s="77">
        <f t="shared" si="6"/>
        <v>0</v>
      </c>
      <c r="U31" s="77">
        <f t="shared" si="6"/>
        <v>360784</v>
      </c>
      <c r="V31" s="77">
        <f t="shared" si="6"/>
        <v>0</v>
      </c>
      <c r="W31" s="77">
        <f t="shared" si="6"/>
        <v>360784</v>
      </c>
    </row>
    <row r="32" spans="1:23" ht="31.5" customHeight="1" x14ac:dyDescent="0.2">
      <c r="A32" s="329" t="s">
        <v>351</v>
      </c>
      <c r="B32" s="329"/>
      <c r="C32" s="329"/>
      <c r="D32" s="329"/>
      <c r="E32" s="329"/>
      <c r="F32" s="329"/>
      <c r="G32" s="9">
        <v>25</v>
      </c>
      <c r="H32" s="77">
        <f>H11+H31</f>
        <v>0</v>
      </c>
      <c r="I32" s="77">
        <f t="shared" ref="I32:W32" si="7">I11+I31</f>
        <v>0</v>
      </c>
      <c r="J32" s="77">
        <f t="shared" si="7"/>
        <v>0</v>
      </c>
      <c r="K32" s="77">
        <f t="shared" si="7"/>
        <v>0</v>
      </c>
      <c r="L32" s="77">
        <f t="shared" si="7"/>
        <v>0</v>
      </c>
      <c r="M32" s="77">
        <f t="shared" si="7"/>
        <v>0</v>
      </c>
      <c r="N32" s="77">
        <f t="shared" si="7"/>
        <v>0</v>
      </c>
      <c r="O32" s="77">
        <f t="shared" si="7"/>
        <v>0</v>
      </c>
      <c r="P32" s="77">
        <f t="shared" si="7"/>
        <v>360784</v>
      </c>
      <c r="Q32" s="77">
        <f t="shared" si="7"/>
        <v>0</v>
      </c>
      <c r="R32" s="77">
        <f t="shared" si="7"/>
        <v>0</v>
      </c>
      <c r="S32" s="77">
        <f t="shared" si="7"/>
        <v>0</v>
      </c>
      <c r="T32" s="77">
        <f t="shared" si="7"/>
        <v>243596016</v>
      </c>
      <c r="U32" s="77">
        <f t="shared" si="7"/>
        <v>243956800</v>
      </c>
      <c r="V32" s="77">
        <f t="shared" si="7"/>
        <v>1491369</v>
      </c>
      <c r="W32" s="77">
        <f t="shared" si="7"/>
        <v>245448169</v>
      </c>
    </row>
    <row r="33" spans="1:23" ht="30.75" customHeight="1" x14ac:dyDescent="0.2">
      <c r="A33" s="330" t="s">
        <v>352</v>
      </c>
      <c r="B33" s="330"/>
      <c r="C33" s="330"/>
      <c r="D33" s="330"/>
      <c r="E33" s="330"/>
      <c r="F33" s="330"/>
      <c r="G33" s="10">
        <v>26</v>
      </c>
      <c r="H33" s="78">
        <f>SUM(H21:H28)</f>
        <v>0</v>
      </c>
      <c r="I33" s="78">
        <f t="shared" ref="I33:W33" si="8">SUM(I21:I28)</f>
        <v>1398216</v>
      </c>
      <c r="J33" s="78">
        <f t="shared" si="8"/>
        <v>16402311</v>
      </c>
      <c r="K33" s="78">
        <f t="shared" si="8"/>
        <v>0</v>
      </c>
      <c r="L33" s="78">
        <f t="shared" si="8"/>
        <v>-1251675</v>
      </c>
      <c r="M33" s="78">
        <f t="shared" si="8"/>
        <v>0</v>
      </c>
      <c r="N33" s="78">
        <f t="shared" si="8"/>
        <v>0</v>
      </c>
      <c r="O33" s="78">
        <f t="shared" si="8"/>
        <v>0</v>
      </c>
      <c r="P33" s="78">
        <f t="shared" si="8"/>
        <v>0</v>
      </c>
      <c r="Q33" s="78">
        <f t="shared" si="8"/>
        <v>0</v>
      </c>
      <c r="R33" s="78">
        <f t="shared" si="8"/>
        <v>0</v>
      </c>
      <c r="S33" s="78">
        <f t="shared" si="8"/>
        <v>226558829</v>
      </c>
      <c r="T33" s="78">
        <f t="shared" si="8"/>
        <v>-342313777</v>
      </c>
      <c r="U33" s="78">
        <f t="shared" si="8"/>
        <v>-96702746</v>
      </c>
      <c r="V33" s="78">
        <f t="shared" si="8"/>
        <v>-6207552</v>
      </c>
      <c r="W33" s="78">
        <f t="shared" si="8"/>
        <v>-102910298</v>
      </c>
    </row>
    <row r="34" spans="1:23" x14ac:dyDescent="0.2">
      <c r="A34" s="327" t="s">
        <v>353</v>
      </c>
      <c r="B34" s="331"/>
      <c r="C34" s="331"/>
      <c r="D34" s="331"/>
      <c r="E34" s="331"/>
      <c r="F34" s="331"/>
      <c r="G34" s="331"/>
      <c r="H34" s="331"/>
      <c r="I34" s="331"/>
      <c r="J34" s="331"/>
      <c r="K34" s="331"/>
      <c r="L34" s="331"/>
      <c r="M34" s="331"/>
      <c r="N34" s="331"/>
      <c r="O34" s="331"/>
      <c r="P34" s="331"/>
      <c r="Q34" s="331"/>
      <c r="R34" s="331"/>
      <c r="S34" s="331"/>
      <c r="T34" s="331"/>
      <c r="U34" s="331"/>
      <c r="V34" s="331"/>
      <c r="W34" s="331"/>
    </row>
    <row r="35" spans="1:23" x14ac:dyDescent="0.2">
      <c r="A35" s="325" t="s">
        <v>381</v>
      </c>
      <c r="B35" s="325"/>
      <c r="C35" s="325"/>
      <c r="D35" s="325"/>
      <c r="E35" s="325"/>
      <c r="F35" s="325"/>
      <c r="G35" s="8">
        <v>27</v>
      </c>
      <c r="H35" s="75">
        <f t="shared" ref="H35:T35" si="9">+H29</f>
        <v>1672021210</v>
      </c>
      <c r="I35" s="75">
        <f t="shared" si="9"/>
        <v>3602906</v>
      </c>
      <c r="J35" s="75">
        <f t="shared" si="9"/>
        <v>83601061</v>
      </c>
      <c r="K35" s="75">
        <f t="shared" si="9"/>
        <v>44815284</v>
      </c>
      <c r="L35" s="75">
        <f t="shared" si="9"/>
        <v>35889620</v>
      </c>
      <c r="M35" s="75">
        <f t="shared" si="9"/>
        <v>0</v>
      </c>
      <c r="N35" s="75">
        <f t="shared" si="9"/>
        <v>9529123</v>
      </c>
      <c r="O35" s="75">
        <f t="shared" si="9"/>
        <v>0</v>
      </c>
      <c r="P35" s="75">
        <f t="shared" si="9"/>
        <v>634097</v>
      </c>
      <c r="Q35" s="75">
        <f t="shared" si="9"/>
        <v>0</v>
      </c>
      <c r="R35" s="75">
        <f t="shared" si="9"/>
        <v>0</v>
      </c>
      <c r="S35" s="75">
        <f t="shared" si="9"/>
        <v>263138893</v>
      </c>
      <c r="T35" s="75">
        <f t="shared" si="9"/>
        <v>243596016</v>
      </c>
      <c r="U35" s="76">
        <f t="shared" ref="U35:U37" si="10">H35+I35+J35+K35-L35+M35+N35+O35+P35+Q35+R35+S35+T35</f>
        <v>2285048970</v>
      </c>
      <c r="V35" s="75">
        <v>231125940</v>
      </c>
      <c r="W35" s="76">
        <f t="shared" ref="W35:W37" si="11">U35+V35</f>
        <v>2516174910</v>
      </c>
    </row>
    <row r="36" spans="1:23" x14ac:dyDescent="0.2">
      <c r="A36" s="308" t="s">
        <v>329</v>
      </c>
      <c r="B36" s="308"/>
      <c r="C36" s="308"/>
      <c r="D36" s="308"/>
      <c r="E36" s="308"/>
      <c r="F36" s="308"/>
      <c r="G36" s="8">
        <v>28</v>
      </c>
      <c r="H36" s="75">
        <v>0</v>
      </c>
      <c r="I36" s="75">
        <v>0</v>
      </c>
      <c r="J36" s="75">
        <v>0</v>
      </c>
      <c r="K36" s="75">
        <v>0</v>
      </c>
      <c r="L36" s="75">
        <v>0</v>
      </c>
      <c r="M36" s="75">
        <v>0</v>
      </c>
      <c r="N36" s="75">
        <v>0</v>
      </c>
      <c r="O36" s="75">
        <v>0</v>
      </c>
      <c r="P36" s="75">
        <v>0</v>
      </c>
      <c r="Q36" s="75">
        <v>0</v>
      </c>
      <c r="R36" s="75">
        <v>0</v>
      </c>
      <c r="S36" s="75">
        <v>0</v>
      </c>
      <c r="T36" s="75">
        <v>0</v>
      </c>
      <c r="U36" s="76">
        <f t="shared" si="10"/>
        <v>0</v>
      </c>
      <c r="V36" s="75">
        <v>0</v>
      </c>
      <c r="W36" s="76">
        <f t="shared" si="11"/>
        <v>0</v>
      </c>
    </row>
    <row r="37" spans="1:23" x14ac:dyDescent="0.2">
      <c r="A37" s="308" t="s">
        <v>330</v>
      </c>
      <c r="B37" s="308"/>
      <c r="C37" s="308"/>
      <c r="D37" s="308"/>
      <c r="E37" s="308"/>
      <c r="F37" s="308"/>
      <c r="G37" s="8">
        <v>29</v>
      </c>
      <c r="H37" s="75">
        <v>0</v>
      </c>
      <c r="I37" s="75">
        <v>0</v>
      </c>
      <c r="J37" s="75">
        <v>0</v>
      </c>
      <c r="K37" s="75">
        <v>0</v>
      </c>
      <c r="L37" s="75">
        <v>0</v>
      </c>
      <c r="M37" s="75">
        <v>0</v>
      </c>
      <c r="N37" s="75">
        <v>0</v>
      </c>
      <c r="O37" s="75">
        <v>0</v>
      </c>
      <c r="P37" s="75">
        <v>0</v>
      </c>
      <c r="Q37" s="75">
        <v>0</v>
      </c>
      <c r="R37" s="75">
        <v>0</v>
      </c>
      <c r="S37" s="75">
        <v>0</v>
      </c>
      <c r="T37" s="75">
        <v>0</v>
      </c>
      <c r="U37" s="76">
        <f t="shared" si="10"/>
        <v>0</v>
      </c>
      <c r="V37" s="75">
        <v>0</v>
      </c>
      <c r="W37" s="76">
        <f t="shared" si="11"/>
        <v>0</v>
      </c>
    </row>
    <row r="38" spans="1:23" ht="25.5" customHeight="1" x14ac:dyDescent="0.2">
      <c r="A38" s="309" t="s">
        <v>382</v>
      </c>
      <c r="B38" s="309"/>
      <c r="C38" s="309"/>
      <c r="D38" s="309"/>
      <c r="E38" s="309"/>
      <c r="F38" s="309"/>
      <c r="G38" s="9">
        <v>30</v>
      </c>
      <c r="H38" s="77">
        <f>H35+H36+H37</f>
        <v>1672021210</v>
      </c>
      <c r="I38" s="77">
        <f t="shared" ref="I38:W38" si="12">I35+I36+I37</f>
        <v>3602906</v>
      </c>
      <c r="J38" s="77">
        <f t="shared" si="12"/>
        <v>83601061</v>
      </c>
      <c r="K38" s="77">
        <f t="shared" si="12"/>
        <v>44815284</v>
      </c>
      <c r="L38" s="77">
        <f t="shared" si="12"/>
        <v>35889620</v>
      </c>
      <c r="M38" s="77">
        <f t="shared" si="12"/>
        <v>0</v>
      </c>
      <c r="N38" s="77">
        <f t="shared" si="12"/>
        <v>9529123</v>
      </c>
      <c r="O38" s="77">
        <f t="shared" si="12"/>
        <v>0</v>
      </c>
      <c r="P38" s="77">
        <f t="shared" si="12"/>
        <v>634097</v>
      </c>
      <c r="Q38" s="77">
        <f t="shared" si="12"/>
        <v>0</v>
      </c>
      <c r="R38" s="77">
        <f t="shared" si="12"/>
        <v>0</v>
      </c>
      <c r="S38" s="77">
        <f t="shared" si="12"/>
        <v>263138893</v>
      </c>
      <c r="T38" s="77">
        <f t="shared" si="12"/>
        <v>243596016</v>
      </c>
      <c r="U38" s="77">
        <f t="shared" si="12"/>
        <v>2285048970</v>
      </c>
      <c r="V38" s="77">
        <f t="shared" si="12"/>
        <v>231125940</v>
      </c>
      <c r="W38" s="77">
        <f t="shared" si="12"/>
        <v>2516174910</v>
      </c>
    </row>
    <row r="39" spans="1:23" x14ac:dyDescent="0.2">
      <c r="A39" s="308" t="s">
        <v>331</v>
      </c>
      <c r="B39" s="308"/>
      <c r="C39" s="308"/>
      <c r="D39" s="308"/>
      <c r="E39" s="308"/>
      <c r="F39" s="308"/>
      <c r="G39" s="8">
        <v>31</v>
      </c>
      <c r="H39" s="79">
        <v>0</v>
      </c>
      <c r="I39" s="79">
        <v>0</v>
      </c>
      <c r="J39" s="79">
        <v>0</v>
      </c>
      <c r="K39" s="79">
        <v>0</v>
      </c>
      <c r="L39" s="79">
        <v>0</v>
      </c>
      <c r="M39" s="79">
        <v>0</v>
      </c>
      <c r="N39" s="79">
        <v>0</v>
      </c>
      <c r="O39" s="79">
        <v>0</v>
      </c>
      <c r="P39" s="79">
        <v>0</v>
      </c>
      <c r="Q39" s="79">
        <v>0</v>
      </c>
      <c r="R39" s="79">
        <v>0</v>
      </c>
      <c r="S39" s="79">
        <v>0</v>
      </c>
      <c r="T39" s="75">
        <v>235337282</v>
      </c>
      <c r="U39" s="76">
        <f t="shared" ref="U39:U56" si="13">H39+I39+J39+K39-L39+M39+N39+O39+P39+Q39+R39+S39+T39</f>
        <v>235337282</v>
      </c>
      <c r="V39" s="75">
        <v>3850224</v>
      </c>
      <c r="W39" s="76">
        <f t="shared" ref="W39:W56" si="14">U39+V39</f>
        <v>239187506</v>
      </c>
    </row>
    <row r="40" spans="1:23" x14ac:dyDescent="0.2">
      <c r="A40" s="308" t="s">
        <v>332</v>
      </c>
      <c r="B40" s="308"/>
      <c r="C40" s="308"/>
      <c r="D40" s="308"/>
      <c r="E40" s="308"/>
      <c r="F40" s="308"/>
      <c r="G40" s="8">
        <v>32</v>
      </c>
      <c r="H40" s="79">
        <v>0</v>
      </c>
      <c r="I40" s="79">
        <v>0</v>
      </c>
      <c r="J40" s="79">
        <v>0</v>
      </c>
      <c r="K40" s="79">
        <v>0</v>
      </c>
      <c r="L40" s="79">
        <v>0</v>
      </c>
      <c r="M40" s="79">
        <v>0</v>
      </c>
      <c r="N40" s="75">
        <v>0</v>
      </c>
      <c r="O40" s="79">
        <v>0</v>
      </c>
      <c r="P40" s="79">
        <v>0</v>
      </c>
      <c r="Q40" s="79">
        <v>0</v>
      </c>
      <c r="R40" s="79">
        <v>0</v>
      </c>
      <c r="S40" s="79">
        <v>0</v>
      </c>
      <c r="T40" s="79">
        <v>0</v>
      </c>
      <c r="U40" s="76">
        <f t="shared" si="13"/>
        <v>0</v>
      </c>
      <c r="V40" s="75">
        <v>0</v>
      </c>
      <c r="W40" s="76">
        <f t="shared" si="14"/>
        <v>0</v>
      </c>
    </row>
    <row r="41" spans="1:23" ht="27.2" customHeight="1" x14ac:dyDescent="0.2">
      <c r="A41" s="308" t="s">
        <v>354</v>
      </c>
      <c r="B41" s="308"/>
      <c r="C41" s="308"/>
      <c r="D41" s="308"/>
      <c r="E41" s="308"/>
      <c r="F41" s="308"/>
      <c r="G41" s="8">
        <v>33</v>
      </c>
      <c r="H41" s="79">
        <v>0</v>
      </c>
      <c r="I41" s="79">
        <v>0</v>
      </c>
      <c r="J41" s="79">
        <v>0</v>
      </c>
      <c r="K41" s="79">
        <v>0</v>
      </c>
      <c r="L41" s="79">
        <v>0</v>
      </c>
      <c r="M41" s="79">
        <v>0</v>
      </c>
      <c r="N41" s="79">
        <v>0</v>
      </c>
      <c r="O41" s="75">
        <v>0</v>
      </c>
      <c r="P41" s="79">
        <v>0</v>
      </c>
      <c r="Q41" s="79">
        <v>0</v>
      </c>
      <c r="R41" s="79">
        <v>0</v>
      </c>
      <c r="S41" s="75">
        <v>0</v>
      </c>
      <c r="T41" s="75">
        <v>0</v>
      </c>
      <c r="U41" s="76">
        <f t="shared" si="13"/>
        <v>0</v>
      </c>
      <c r="V41" s="75">
        <v>0</v>
      </c>
      <c r="W41" s="76">
        <f t="shared" si="14"/>
        <v>0</v>
      </c>
    </row>
    <row r="42" spans="1:23" ht="20.25" customHeight="1" x14ac:dyDescent="0.2">
      <c r="A42" s="308" t="s">
        <v>334</v>
      </c>
      <c r="B42" s="308"/>
      <c r="C42" s="308"/>
      <c r="D42" s="308"/>
      <c r="E42" s="308"/>
      <c r="F42" s="308"/>
      <c r="G42" s="8">
        <v>34</v>
      </c>
      <c r="H42" s="79">
        <v>0</v>
      </c>
      <c r="I42" s="79">
        <v>0</v>
      </c>
      <c r="J42" s="79">
        <v>0</v>
      </c>
      <c r="K42" s="79">
        <v>0</v>
      </c>
      <c r="L42" s="79">
        <v>0</v>
      </c>
      <c r="M42" s="79">
        <v>0</v>
      </c>
      <c r="N42" s="79">
        <v>0</v>
      </c>
      <c r="O42" s="79">
        <v>0</v>
      </c>
      <c r="P42" s="75">
        <v>338982</v>
      </c>
      <c r="Q42" s="79">
        <v>0</v>
      </c>
      <c r="R42" s="79">
        <v>0</v>
      </c>
      <c r="S42" s="75">
        <v>0</v>
      </c>
      <c r="T42" s="75">
        <v>0</v>
      </c>
      <c r="U42" s="76">
        <f t="shared" si="13"/>
        <v>338982</v>
      </c>
      <c r="V42" s="75">
        <v>0</v>
      </c>
      <c r="W42" s="76">
        <f t="shared" si="14"/>
        <v>338982</v>
      </c>
    </row>
    <row r="43" spans="1:23" ht="21" customHeight="1" x14ac:dyDescent="0.2">
      <c r="A43" s="308" t="s">
        <v>335</v>
      </c>
      <c r="B43" s="308"/>
      <c r="C43" s="308"/>
      <c r="D43" s="308"/>
      <c r="E43" s="308"/>
      <c r="F43" s="308"/>
      <c r="G43" s="8">
        <v>35</v>
      </c>
      <c r="H43" s="79">
        <v>0</v>
      </c>
      <c r="I43" s="79">
        <v>0</v>
      </c>
      <c r="J43" s="79">
        <v>0</v>
      </c>
      <c r="K43" s="79">
        <v>0</v>
      </c>
      <c r="L43" s="79">
        <v>0</v>
      </c>
      <c r="M43" s="79">
        <v>0</v>
      </c>
      <c r="N43" s="79">
        <v>0</v>
      </c>
      <c r="O43" s="79">
        <v>0</v>
      </c>
      <c r="P43" s="79">
        <v>0</v>
      </c>
      <c r="Q43" s="75">
        <v>0</v>
      </c>
      <c r="R43" s="79">
        <v>0</v>
      </c>
      <c r="S43" s="75">
        <v>0</v>
      </c>
      <c r="T43" s="75">
        <v>0</v>
      </c>
      <c r="U43" s="76">
        <f t="shared" si="13"/>
        <v>0</v>
      </c>
      <c r="V43" s="75">
        <v>0</v>
      </c>
      <c r="W43" s="76">
        <f t="shared" si="14"/>
        <v>0</v>
      </c>
    </row>
    <row r="44" spans="1:23" ht="29.25" customHeight="1" x14ac:dyDescent="0.2">
      <c r="A44" s="308" t="s">
        <v>336</v>
      </c>
      <c r="B44" s="308"/>
      <c r="C44" s="308"/>
      <c r="D44" s="308"/>
      <c r="E44" s="308"/>
      <c r="F44" s="308"/>
      <c r="G44" s="8">
        <v>36</v>
      </c>
      <c r="H44" s="79">
        <v>0</v>
      </c>
      <c r="I44" s="79">
        <v>0</v>
      </c>
      <c r="J44" s="79">
        <v>0</v>
      </c>
      <c r="K44" s="79">
        <v>0</v>
      </c>
      <c r="L44" s="79">
        <v>0</v>
      </c>
      <c r="M44" s="79">
        <v>0</v>
      </c>
      <c r="N44" s="79">
        <v>0</v>
      </c>
      <c r="O44" s="79">
        <v>0</v>
      </c>
      <c r="P44" s="79">
        <v>0</v>
      </c>
      <c r="Q44" s="79">
        <v>0</v>
      </c>
      <c r="R44" s="75">
        <v>0</v>
      </c>
      <c r="S44" s="75">
        <v>0</v>
      </c>
      <c r="T44" s="75">
        <v>0</v>
      </c>
      <c r="U44" s="76">
        <f t="shared" si="13"/>
        <v>0</v>
      </c>
      <c r="V44" s="75">
        <v>0</v>
      </c>
      <c r="W44" s="76">
        <f t="shared" si="14"/>
        <v>0</v>
      </c>
    </row>
    <row r="45" spans="1:23" ht="21" customHeight="1" x14ac:dyDescent="0.2">
      <c r="A45" s="308" t="s">
        <v>355</v>
      </c>
      <c r="B45" s="308"/>
      <c r="C45" s="308"/>
      <c r="D45" s="308"/>
      <c r="E45" s="308"/>
      <c r="F45" s="308"/>
      <c r="G45" s="8">
        <v>37</v>
      </c>
      <c r="H45" s="79">
        <v>0</v>
      </c>
      <c r="I45" s="79">
        <v>0</v>
      </c>
      <c r="J45" s="79">
        <v>0</v>
      </c>
      <c r="K45" s="79">
        <v>0</v>
      </c>
      <c r="L45" s="79">
        <v>0</v>
      </c>
      <c r="M45" s="79">
        <v>0</v>
      </c>
      <c r="N45" s="75">
        <v>0</v>
      </c>
      <c r="O45" s="75">
        <v>0</v>
      </c>
      <c r="P45" s="75">
        <v>0</v>
      </c>
      <c r="Q45" s="75">
        <v>0</v>
      </c>
      <c r="R45" s="75">
        <v>0</v>
      </c>
      <c r="S45" s="75">
        <v>0</v>
      </c>
      <c r="T45" s="75">
        <v>0</v>
      </c>
      <c r="U45" s="76">
        <f t="shared" si="13"/>
        <v>0</v>
      </c>
      <c r="V45" s="75">
        <v>0</v>
      </c>
      <c r="W45" s="76">
        <f t="shared" si="14"/>
        <v>0</v>
      </c>
    </row>
    <row r="46" spans="1:23" x14ac:dyDescent="0.2">
      <c r="A46" s="308" t="s">
        <v>338</v>
      </c>
      <c r="B46" s="308"/>
      <c r="C46" s="308"/>
      <c r="D46" s="308"/>
      <c r="E46" s="308"/>
      <c r="F46" s="308"/>
      <c r="G46" s="8">
        <v>38</v>
      </c>
      <c r="H46" s="79">
        <v>0</v>
      </c>
      <c r="I46" s="79">
        <v>0</v>
      </c>
      <c r="J46" s="79">
        <v>0</v>
      </c>
      <c r="K46" s="79">
        <v>0</v>
      </c>
      <c r="L46" s="79">
        <v>0</v>
      </c>
      <c r="M46" s="79">
        <v>0</v>
      </c>
      <c r="N46" s="75">
        <v>0</v>
      </c>
      <c r="O46" s="75">
        <v>0</v>
      </c>
      <c r="P46" s="75">
        <v>0</v>
      </c>
      <c r="Q46" s="75">
        <v>0</v>
      </c>
      <c r="R46" s="75">
        <v>0</v>
      </c>
      <c r="S46" s="75">
        <v>0</v>
      </c>
      <c r="T46" s="75">
        <v>0</v>
      </c>
      <c r="U46" s="76">
        <f t="shared" si="13"/>
        <v>0</v>
      </c>
      <c r="V46" s="75">
        <v>0</v>
      </c>
      <c r="W46" s="76">
        <f t="shared" si="14"/>
        <v>0</v>
      </c>
    </row>
    <row r="47" spans="1:23" x14ac:dyDescent="0.2">
      <c r="A47" s="308" t="s">
        <v>339</v>
      </c>
      <c r="B47" s="308"/>
      <c r="C47" s="308"/>
      <c r="D47" s="308"/>
      <c r="E47" s="308"/>
      <c r="F47" s="308"/>
      <c r="G47" s="8">
        <v>39</v>
      </c>
      <c r="H47" s="75">
        <v>0</v>
      </c>
      <c r="I47" s="75">
        <v>0</v>
      </c>
      <c r="J47" s="75">
        <v>0</v>
      </c>
      <c r="K47" s="75">
        <v>0</v>
      </c>
      <c r="L47" s="75">
        <v>0</v>
      </c>
      <c r="M47" s="75">
        <v>0</v>
      </c>
      <c r="N47" s="75">
        <v>0</v>
      </c>
      <c r="O47" s="75">
        <v>0</v>
      </c>
      <c r="P47" s="75">
        <v>0</v>
      </c>
      <c r="Q47" s="75">
        <v>0</v>
      </c>
      <c r="R47" s="75">
        <v>0</v>
      </c>
      <c r="S47" s="75">
        <v>0</v>
      </c>
      <c r="T47" s="75">
        <v>0</v>
      </c>
      <c r="U47" s="76">
        <f t="shared" si="13"/>
        <v>0</v>
      </c>
      <c r="V47" s="75">
        <v>0</v>
      </c>
      <c r="W47" s="76">
        <f t="shared" si="14"/>
        <v>0</v>
      </c>
    </row>
    <row r="48" spans="1:23" x14ac:dyDescent="0.2">
      <c r="A48" s="308" t="s">
        <v>340</v>
      </c>
      <c r="B48" s="308"/>
      <c r="C48" s="308"/>
      <c r="D48" s="308"/>
      <c r="E48" s="308"/>
      <c r="F48" s="308"/>
      <c r="G48" s="8">
        <v>40</v>
      </c>
      <c r="H48" s="79">
        <v>0</v>
      </c>
      <c r="I48" s="79">
        <v>0</v>
      </c>
      <c r="J48" s="79">
        <v>0</v>
      </c>
      <c r="K48" s="79">
        <v>0</v>
      </c>
      <c r="L48" s="79">
        <v>0</v>
      </c>
      <c r="M48" s="79">
        <v>0</v>
      </c>
      <c r="N48" s="75">
        <v>0</v>
      </c>
      <c r="O48" s="75">
        <v>0</v>
      </c>
      <c r="P48" s="75">
        <f>-67796-1</f>
        <v>-67797</v>
      </c>
      <c r="Q48" s="75">
        <v>0</v>
      </c>
      <c r="R48" s="75">
        <v>0</v>
      </c>
      <c r="S48" s="75">
        <v>0</v>
      </c>
      <c r="T48" s="75">
        <v>0</v>
      </c>
      <c r="U48" s="76">
        <f t="shared" si="13"/>
        <v>-67797</v>
      </c>
      <c r="V48" s="75">
        <v>0</v>
      </c>
      <c r="W48" s="76">
        <f t="shared" si="14"/>
        <v>-67797</v>
      </c>
    </row>
    <row r="49" spans="1:23" ht="24" customHeight="1" x14ac:dyDescent="0.2">
      <c r="A49" s="308" t="s">
        <v>356</v>
      </c>
      <c r="B49" s="308"/>
      <c r="C49" s="308"/>
      <c r="D49" s="308"/>
      <c r="E49" s="308"/>
      <c r="F49" s="308"/>
      <c r="G49" s="8">
        <v>41</v>
      </c>
      <c r="H49" s="75">
        <v>0</v>
      </c>
      <c r="I49" s="75">
        <v>0</v>
      </c>
      <c r="J49" s="75">
        <v>0</v>
      </c>
      <c r="K49" s="75">
        <v>0</v>
      </c>
      <c r="L49" s="75">
        <v>0</v>
      </c>
      <c r="M49" s="75">
        <v>0</v>
      </c>
      <c r="N49" s="75">
        <v>0</v>
      </c>
      <c r="O49" s="75">
        <v>0</v>
      </c>
      <c r="P49" s="75">
        <v>0</v>
      </c>
      <c r="Q49" s="75">
        <v>0</v>
      </c>
      <c r="R49" s="75">
        <v>0</v>
      </c>
      <c r="S49" s="75">
        <v>0</v>
      </c>
      <c r="T49" s="75">
        <v>0</v>
      </c>
      <c r="U49" s="76">
        <f>H49+I49+J49+K49-L49+M49+N49+O49+P49+Q49+R49+S49+T49</f>
        <v>0</v>
      </c>
      <c r="V49" s="75">
        <v>0</v>
      </c>
      <c r="W49" s="76">
        <f t="shared" si="14"/>
        <v>0</v>
      </c>
    </row>
    <row r="50" spans="1:23" ht="26.25" customHeight="1" x14ac:dyDescent="0.2">
      <c r="A50" s="308" t="s">
        <v>342</v>
      </c>
      <c r="B50" s="308"/>
      <c r="C50" s="308"/>
      <c r="D50" s="308"/>
      <c r="E50" s="308"/>
      <c r="F50" s="308"/>
      <c r="G50" s="8">
        <v>42</v>
      </c>
      <c r="H50" s="75">
        <v>0</v>
      </c>
      <c r="I50" s="75">
        <v>0</v>
      </c>
      <c r="J50" s="75">
        <v>0</v>
      </c>
      <c r="K50" s="75">
        <v>0</v>
      </c>
      <c r="L50" s="75">
        <v>0</v>
      </c>
      <c r="M50" s="75">
        <v>0</v>
      </c>
      <c r="N50" s="75">
        <v>0</v>
      </c>
      <c r="O50" s="75">
        <v>0</v>
      </c>
      <c r="P50" s="75">
        <v>0</v>
      </c>
      <c r="Q50" s="75">
        <v>0</v>
      </c>
      <c r="R50" s="75">
        <v>0</v>
      </c>
      <c r="S50" s="75">
        <v>0</v>
      </c>
      <c r="T50" s="75">
        <v>0</v>
      </c>
      <c r="U50" s="76">
        <f t="shared" si="13"/>
        <v>0</v>
      </c>
      <c r="V50" s="75">
        <v>0</v>
      </c>
      <c r="W50" s="76">
        <f t="shared" si="14"/>
        <v>0</v>
      </c>
    </row>
    <row r="51" spans="1:23" ht="22.5" customHeight="1" x14ac:dyDescent="0.2">
      <c r="A51" s="308" t="s">
        <v>357</v>
      </c>
      <c r="B51" s="308"/>
      <c r="C51" s="308"/>
      <c r="D51" s="308"/>
      <c r="E51" s="308"/>
      <c r="F51" s="308"/>
      <c r="G51" s="8">
        <v>43</v>
      </c>
      <c r="H51" s="75">
        <v>0</v>
      </c>
      <c r="I51" s="75">
        <v>0</v>
      </c>
      <c r="J51" s="75">
        <v>0</v>
      </c>
      <c r="K51" s="75">
        <v>0</v>
      </c>
      <c r="L51" s="75">
        <v>0</v>
      </c>
      <c r="M51" s="75">
        <v>0</v>
      </c>
      <c r="N51" s="75">
        <v>0</v>
      </c>
      <c r="O51" s="75">
        <v>0</v>
      </c>
      <c r="P51" s="75">
        <v>0</v>
      </c>
      <c r="Q51" s="75">
        <v>0</v>
      </c>
      <c r="R51" s="75">
        <v>0</v>
      </c>
      <c r="S51" s="75">
        <v>0</v>
      </c>
      <c r="T51" s="75">
        <v>0</v>
      </c>
      <c r="U51" s="76">
        <f t="shared" si="13"/>
        <v>0</v>
      </c>
      <c r="V51" s="75">
        <v>0</v>
      </c>
      <c r="W51" s="76">
        <f t="shared" si="14"/>
        <v>0</v>
      </c>
    </row>
    <row r="52" spans="1:23" x14ac:dyDescent="0.2">
      <c r="A52" s="308" t="s">
        <v>344</v>
      </c>
      <c r="B52" s="308"/>
      <c r="C52" s="308"/>
      <c r="D52" s="308"/>
      <c r="E52" s="308"/>
      <c r="F52" s="308"/>
      <c r="G52" s="8">
        <v>44</v>
      </c>
      <c r="H52" s="75">
        <v>0</v>
      </c>
      <c r="I52" s="75">
        <v>0</v>
      </c>
      <c r="J52" s="75">
        <v>0</v>
      </c>
      <c r="K52" s="75">
        <v>0</v>
      </c>
      <c r="L52" s="75">
        <v>51705655</v>
      </c>
      <c r="M52" s="75">
        <v>0</v>
      </c>
      <c r="N52" s="75">
        <v>0</v>
      </c>
      <c r="O52" s="75">
        <v>0</v>
      </c>
      <c r="P52" s="75">
        <v>0</v>
      </c>
      <c r="Q52" s="75">
        <v>0</v>
      </c>
      <c r="R52" s="75">
        <v>0</v>
      </c>
      <c r="S52" s="75">
        <v>0</v>
      </c>
      <c r="T52" s="75">
        <v>0</v>
      </c>
      <c r="U52" s="76">
        <f t="shared" si="13"/>
        <v>-51705655</v>
      </c>
      <c r="V52" s="75">
        <v>0</v>
      </c>
      <c r="W52" s="76">
        <f t="shared" si="14"/>
        <v>-51705655</v>
      </c>
    </row>
    <row r="53" spans="1:23" x14ac:dyDescent="0.2">
      <c r="A53" s="308" t="s">
        <v>345</v>
      </c>
      <c r="B53" s="308"/>
      <c r="C53" s="308"/>
      <c r="D53" s="308"/>
      <c r="E53" s="308"/>
      <c r="F53" s="308"/>
      <c r="G53" s="8">
        <v>45</v>
      </c>
      <c r="H53" s="75">
        <v>0</v>
      </c>
      <c r="I53" s="75">
        <v>356885</v>
      </c>
      <c r="J53" s="75">
        <v>0</v>
      </c>
      <c r="K53" s="75">
        <v>0</v>
      </c>
      <c r="L53" s="75">
        <v>-393563</v>
      </c>
      <c r="M53" s="75">
        <v>0</v>
      </c>
      <c r="N53" s="75">
        <v>0</v>
      </c>
      <c r="O53" s="75">
        <v>0</v>
      </c>
      <c r="P53" s="75">
        <v>0</v>
      </c>
      <c r="Q53" s="75">
        <v>0</v>
      </c>
      <c r="R53" s="75">
        <v>0</v>
      </c>
      <c r="S53" s="75">
        <f>-111730149</f>
        <v>-111730149</v>
      </c>
      <c r="T53" s="75">
        <v>0</v>
      </c>
      <c r="U53" s="76">
        <f t="shared" si="13"/>
        <v>-110979701</v>
      </c>
      <c r="V53" s="75">
        <v>0</v>
      </c>
      <c r="W53" s="76">
        <f t="shared" si="14"/>
        <v>-110979701</v>
      </c>
    </row>
    <row r="54" spans="1:23" x14ac:dyDescent="0.2">
      <c r="A54" s="308" t="s">
        <v>346</v>
      </c>
      <c r="B54" s="308"/>
      <c r="C54" s="308"/>
      <c r="D54" s="308"/>
      <c r="E54" s="308"/>
      <c r="F54" s="308"/>
      <c r="G54" s="8">
        <v>46</v>
      </c>
      <c r="H54" s="75">
        <v>0</v>
      </c>
      <c r="I54" s="75">
        <f>1011152+333340</f>
        <v>1344492</v>
      </c>
      <c r="J54" s="75">
        <v>0</v>
      </c>
      <c r="K54" s="75">
        <v>0</v>
      </c>
      <c r="L54" s="75">
        <f>-1082564+1</f>
        <v>-1082563</v>
      </c>
      <c r="M54" s="75">
        <v>0</v>
      </c>
      <c r="N54" s="75">
        <v>0</v>
      </c>
      <c r="O54" s="75">
        <v>0</v>
      </c>
      <c r="P54" s="75">
        <v>0</v>
      </c>
      <c r="Q54" s="75">
        <v>0</v>
      </c>
      <c r="R54" s="75">
        <v>0</v>
      </c>
      <c r="S54" s="75">
        <v>0</v>
      </c>
      <c r="T54" s="75">
        <v>0</v>
      </c>
      <c r="U54" s="76">
        <f t="shared" si="13"/>
        <v>2427055</v>
      </c>
      <c r="V54" s="75">
        <v>0</v>
      </c>
      <c r="W54" s="76">
        <f t="shared" si="14"/>
        <v>2427055</v>
      </c>
    </row>
    <row r="55" spans="1:23" x14ac:dyDescent="0.2">
      <c r="A55" s="308" t="s">
        <v>347</v>
      </c>
      <c r="B55" s="308"/>
      <c r="C55" s="308"/>
      <c r="D55" s="308"/>
      <c r="E55" s="308"/>
      <c r="F55" s="308"/>
      <c r="G55" s="8">
        <v>47</v>
      </c>
      <c r="H55" s="75">
        <v>0</v>
      </c>
      <c r="I55" s="75">
        <v>0</v>
      </c>
      <c r="J55" s="75">
        <v>0</v>
      </c>
      <c r="K55" s="75">
        <v>52000000</v>
      </c>
      <c r="L55" s="75">
        <v>0</v>
      </c>
      <c r="M55" s="75">
        <v>0</v>
      </c>
      <c r="N55" s="75">
        <v>-9529123</v>
      </c>
      <c r="O55" s="75">
        <v>0</v>
      </c>
      <c r="P55" s="75">
        <v>0</v>
      </c>
      <c r="Q55" s="75">
        <v>0</v>
      </c>
      <c r="R55" s="75">
        <v>0</v>
      </c>
      <c r="S55" s="75">
        <v>197265686</v>
      </c>
      <c r="T55" s="75">
        <f>-T38</f>
        <v>-243596016</v>
      </c>
      <c r="U55" s="76">
        <f t="shared" si="13"/>
        <v>-3859453</v>
      </c>
      <c r="V55" s="75">
        <v>167016901</v>
      </c>
      <c r="W55" s="76">
        <f t="shared" si="14"/>
        <v>163157448</v>
      </c>
    </row>
    <row r="56" spans="1:23" x14ac:dyDescent="0.2">
      <c r="A56" s="308" t="s">
        <v>348</v>
      </c>
      <c r="B56" s="308"/>
      <c r="C56" s="308"/>
      <c r="D56" s="308"/>
      <c r="E56" s="308"/>
      <c r="F56" s="308"/>
      <c r="G56" s="8">
        <v>48</v>
      </c>
      <c r="H56" s="75">
        <v>0</v>
      </c>
      <c r="I56" s="75">
        <v>0</v>
      </c>
      <c r="J56" s="75">
        <v>0</v>
      </c>
      <c r="K56" s="75">
        <v>0</v>
      </c>
      <c r="L56" s="75">
        <v>0</v>
      </c>
      <c r="M56" s="75">
        <v>0</v>
      </c>
      <c r="N56" s="75">
        <v>0</v>
      </c>
      <c r="O56" s="75">
        <v>0</v>
      </c>
      <c r="P56" s="75">
        <v>0</v>
      </c>
      <c r="Q56" s="75">
        <v>0</v>
      </c>
      <c r="R56" s="75">
        <v>0</v>
      </c>
      <c r="S56" s="75">
        <v>0</v>
      </c>
      <c r="T56" s="75">
        <v>0</v>
      </c>
      <c r="U56" s="76">
        <f t="shared" si="13"/>
        <v>0</v>
      </c>
      <c r="V56" s="75">
        <v>0</v>
      </c>
      <c r="W56" s="76">
        <f t="shared" si="14"/>
        <v>0</v>
      </c>
    </row>
    <row r="57" spans="1:23" ht="24" customHeight="1" x14ac:dyDescent="0.2">
      <c r="A57" s="326" t="s">
        <v>383</v>
      </c>
      <c r="B57" s="326"/>
      <c r="C57" s="326"/>
      <c r="D57" s="326"/>
      <c r="E57" s="326"/>
      <c r="F57" s="326"/>
      <c r="G57" s="10">
        <v>49</v>
      </c>
      <c r="H57" s="78">
        <f>SUM(H38:H56)</f>
        <v>1672021210</v>
      </c>
      <c r="I57" s="78">
        <f t="shared" ref="I57:W57" si="15">SUM(I38:I56)</f>
        <v>5304283</v>
      </c>
      <c r="J57" s="78">
        <f t="shared" si="15"/>
        <v>83601061</v>
      </c>
      <c r="K57" s="78">
        <f t="shared" si="15"/>
        <v>96815284</v>
      </c>
      <c r="L57" s="78">
        <f t="shared" si="15"/>
        <v>86119149</v>
      </c>
      <c r="M57" s="78">
        <f t="shared" si="15"/>
        <v>0</v>
      </c>
      <c r="N57" s="78">
        <f t="shared" si="15"/>
        <v>0</v>
      </c>
      <c r="O57" s="78">
        <f t="shared" si="15"/>
        <v>0</v>
      </c>
      <c r="P57" s="78">
        <f t="shared" si="15"/>
        <v>905282</v>
      </c>
      <c r="Q57" s="78">
        <f t="shared" si="15"/>
        <v>0</v>
      </c>
      <c r="R57" s="78">
        <f t="shared" si="15"/>
        <v>0</v>
      </c>
      <c r="S57" s="78">
        <f t="shared" si="15"/>
        <v>348674430</v>
      </c>
      <c r="T57" s="78">
        <f t="shared" si="15"/>
        <v>235337282</v>
      </c>
      <c r="U57" s="78">
        <f t="shared" si="15"/>
        <v>2356539683</v>
      </c>
      <c r="V57" s="78">
        <f t="shared" si="15"/>
        <v>401993065</v>
      </c>
      <c r="W57" s="78">
        <f t="shared" si="15"/>
        <v>2758532748</v>
      </c>
    </row>
    <row r="58" spans="1:23" x14ac:dyDescent="0.2">
      <c r="A58" s="327" t="s">
        <v>349</v>
      </c>
      <c r="B58" s="328"/>
      <c r="C58" s="328"/>
      <c r="D58" s="328"/>
      <c r="E58" s="328"/>
      <c r="F58" s="328"/>
      <c r="G58" s="328"/>
      <c r="H58" s="328"/>
      <c r="I58" s="328"/>
      <c r="J58" s="328"/>
      <c r="K58" s="328"/>
      <c r="L58" s="328"/>
      <c r="M58" s="328"/>
      <c r="N58" s="328"/>
      <c r="O58" s="328"/>
      <c r="P58" s="328"/>
      <c r="Q58" s="328"/>
      <c r="R58" s="328"/>
      <c r="S58" s="328"/>
      <c r="T58" s="328"/>
      <c r="U58" s="328"/>
      <c r="V58" s="328"/>
      <c r="W58" s="328"/>
    </row>
    <row r="59" spans="1:23" ht="31.5" customHeight="1" x14ac:dyDescent="0.2">
      <c r="A59" s="329" t="s">
        <v>358</v>
      </c>
      <c r="B59" s="329"/>
      <c r="C59" s="329"/>
      <c r="D59" s="329"/>
      <c r="E59" s="329"/>
      <c r="F59" s="329"/>
      <c r="G59" s="9">
        <v>50</v>
      </c>
      <c r="H59" s="77">
        <f>SUM(H40:H48)</f>
        <v>0</v>
      </c>
      <c r="I59" s="77">
        <f t="shared" ref="I59:W59" si="16">SUM(I40:I48)</f>
        <v>0</v>
      </c>
      <c r="J59" s="77">
        <f t="shared" si="16"/>
        <v>0</v>
      </c>
      <c r="K59" s="77">
        <f t="shared" si="16"/>
        <v>0</v>
      </c>
      <c r="L59" s="77">
        <f t="shared" si="16"/>
        <v>0</v>
      </c>
      <c r="M59" s="77">
        <f t="shared" si="16"/>
        <v>0</v>
      </c>
      <c r="N59" s="77">
        <f t="shared" si="16"/>
        <v>0</v>
      </c>
      <c r="O59" s="77">
        <f t="shared" si="16"/>
        <v>0</v>
      </c>
      <c r="P59" s="77">
        <f t="shared" si="16"/>
        <v>271185</v>
      </c>
      <c r="Q59" s="77">
        <f t="shared" si="16"/>
        <v>0</v>
      </c>
      <c r="R59" s="77">
        <f t="shared" si="16"/>
        <v>0</v>
      </c>
      <c r="S59" s="77">
        <f t="shared" si="16"/>
        <v>0</v>
      </c>
      <c r="T59" s="77">
        <f t="shared" si="16"/>
        <v>0</v>
      </c>
      <c r="U59" s="77">
        <f t="shared" si="16"/>
        <v>271185</v>
      </c>
      <c r="V59" s="77">
        <f t="shared" si="16"/>
        <v>0</v>
      </c>
      <c r="W59" s="77">
        <f t="shared" si="16"/>
        <v>271185</v>
      </c>
    </row>
    <row r="60" spans="1:23" ht="27.75" customHeight="1" x14ac:dyDescent="0.2">
      <c r="A60" s="329" t="s">
        <v>359</v>
      </c>
      <c r="B60" s="329"/>
      <c r="C60" s="329"/>
      <c r="D60" s="329"/>
      <c r="E60" s="329"/>
      <c r="F60" s="329"/>
      <c r="G60" s="9">
        <v>51</v>
      </c>
      <c r="H60" s="77">
        <f>H39+H59</f>
        <v>0</v>
      </c>
      <c r="I60" s="77">
        <f t="shared" ref="I60:W60" si="17">I39+I59</f>
        <v>0</v>
      </c>
      <c r="J60" s="77">
        <f t="shared" si="17"/>
        <v>0</v>
      </c>
      <c r="K60" s="77">
        <f t="shared" si="17"/>
        <v>0</v>
      </c>
      <c r="L60" s="77">
        <f t="shared" si="17"/>
        <v>0</v>
      </c>
      <c r="M60" s="77">
        <f t="shared" si="17"/>
        <v>0</v>
      </c>
      <c r="N60" s="77">
        <f t="shared" si="17"/>
        <v>0</v>
      </c>
      <c r="O60" s="77">
        <f t="shared" si="17"/>
        <v>0</v>
      </c>
      <c r="P60" s="77">
        <f t="shared" si="17"/>
        <v>271185</v>
      </c>
      <c r="Q60" s="77">
        <f t="shared" si="17"/>
        <v>0</v>
      </c>
      <c r="R60" s="77">
        <f t="shared" si="17"/>
        <v>0</v>
      </c>
      <c r="S60" s="77">
        <f t="shared" si="17"/>
        <v>0</v>
      </c>
      <c r="T60" s="77">
        <f t="shared" si="17"/>
        <v>235337282</v>
      </c>
      <c r="U60" s="77">
        <f t="shared" si="17"/>
        <v>235608467</v>
      </c>
      <c r="V60" s="77">
        <f t="shared" si="17"/>
        <v>3850224</v>
      </c>
      <c r="W60" s="77">
        <f t="shared" si="17"/>
        <v>239458691</v>
      </c>
    </row>
    <row r="61" spans="1:23" ht="29.25" customHeight="1" x14ac:dyDescent="0.2">
      <c r="A61" s="330" t="s">
        <v>360</v>
      </c>
      <c r="B61" s="330"/>
      <c r="C61" s="330"/>
      <c r="D61" s="330"/>
      <c r="E61" s="330"/>
      <c r="F61" s="330"/>
      <c r="G61" s="10">
        <v>52</v>
      </c>
      <c r="H61" s="78">
        <f>SUM(H49:H56)</f>
        <v>0</v>
      </c>
      <c r="I61" s="78">
        <f t="shared" ref="I61:W61" si="18">SUM(I49:I56)</f>
        <v>1701377</v>
      </c>
      <c r="J61" s="78">
        <f t="shared" si="18"/>
        <v>0</v>
      </c>
      <c r="K61" s="78">
        <f t="shared" si="18"/>
        <v>52000000</v>
      </c>
      <c r="L61" s="78">
        <f t="shared" si="18"/>
        <v>50229529</v>
      </c>
      <c r="M61" s="78">
        <f t="shared" si="18"/>
        <v>0</v>
      </c>
      <c r="N61" s="78">
        <f t="shared" si="18"/>
        <v>-9529123</v>
      </c>
      <c r="O61" s="78">
        <f t="shared" si="18"/>
        <v>0</v>
      </c>
      <c r="P61" s="78">
        <f t="shared" si="18"/>
        <v>0</v>
      </c>
      <c r="Q61" s="78">
        <f t="shared" si="18"/>
        <v>0</v>
      </c>
      <c r="R61" s="78">
        <f t="shared" si="18"/>
        <v>0</v>
      </c>
      <c r="S61" s="78">
        <f t="shared" si="18"/>
        <v>85535537</v>
      </c>
      <c r="T61" s="78">
        <f t="shared" si="18"/>
        <v>-243596016</v>
      </c>
      <c r="U61" s="78">
        <f t="shared" si="18"/>
        <v>-164117754</v>
      </c>
      <c r="V61" s="78">
        <f t="shared" si="18"/>
        <v>167016901</v>
      </c>
      <c r="W61" s="78">
        <f t="shared" si="18"/>
        <v>2899147</v>
      </c>
    </row>
  </sheetData>
  <sheetProtection algorithmName="SHA-512" hashValue="CSrzCGxcho7JIBZMKpwZSkumRAn3NAu17nZRxw0PW4xdApEfQQiWoHLJ8uKEnCoga2zzp9YEYSwEwRuPngGQEA==" saltValue="GM+AJjT+V5tW/GBgDMX3eg=="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11" priority="12" stopIfTrue="1" operator="notEqual">
      <formula>ROUND(H7,0)</formula>
    </cfRule>
  </conditionalFormatting>
  <conditionalFormatting sqref="I26 L24 I27:J28 L27:L28 S24:T28">
    <cfRule type="cellIs" dxfId="10" priority="11" stopIfTrue="1" operator="notEqual">
      <formula>ROUND(I24,0)</formula>
    </cfRule>
  </conditionalFormatting>
  <conditionalFormatting sqref="L25:L26">
    <cfRule type="cellIs" dxfId="9" priority="10" stopIfTrue="1" operator="notEqual">
      <formula>ROUND(L25,0)</formula>
    </cfRule>
  </conditionalFormatting>
  <conditionalFormatting sqref="P14">
    <cfRule type="cellIs" dxfId="8" priority="9" stopIfTrue="1" operator="notEqual">
      <formula>ROUND(P14,0)</formula>
    </cfRule>
  </conditionalFormatting>
  <conditionalFormatting sqref="P20">
    <cfRule type="cellIs" dxfId="7" priority="8" stopIfTrue="1" operator="notEqual">
      <formula>ROUND(P20,0)</formula>
    </cfRule>
  </conditionalFormatting>
  <conditionalFormatting sqref="H35:T35">
    <cfRule type="cellIs" dxfId="6" priority="7" stopIfTrue="1" operator="notEqual">
      <formula>ROUND(H35,0)</formula>
    </cfRule>
  </conditionalFormatting>
  <conditionalFormatting sqref="H53:K54 M53:T54 H55:T56 H52:T52">
    <cfRule type="cellIs" dxfId="5" priority="6" stopIfTrue="1" operator="notEqual">
      <formula>ROUND(H52,0)</formula>
    </cfRule>
  </conditionalFormatting>
  <conditionalFormatting sqref="L53:L54">
    <cfRule type="cellIs" dxfId="4" priority="5" stopIfTrue="1" operator="notEqual">
      <formula>ROUND(L53,0)</formula>
    </cfRule>
  </conditionalFormatting>
  <conditionalFormatting sqref="P42">
    <cfRule type="cellIs" dxfId="3" priority="4" stopIfTrue="1" operator="notEqual">
      <formula>ROUND(P42,0)</formula>
    </cfRule>
  </conditionalFormatting>
  <conditionalFormatting sqref="P48">
    <cfRule type="cellIs" dxfId="2" priority="3" stopIfTrue="1" operator="notEqual">
      <formula>ROUND(P48,0)</formula>
    </cfRule>
  </conditionalFormatting>
  <conditionalFormatting sqref="T39">
    <cfRule type="cellIs" dxfId="1" priority="2" stopIfTrue="1" operator="notEqual">
      <formula>ROUND(T39,0)</formula>
    </cfRule>
  </conditionalFormatting>
  <conditionalFormatting sqref="T11">
    <cfRule type="cellIs" dxfId="0" priority="1" stopIfTrue="1" operator="notEqual">
      <formula>ROUND(T11,0)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formula1>9999999999</formula1>
    </dataValidation>
  </dataValidations>
  <pageMargins left="0.75" right="0.75" top="1" bottom="1" header="0.5" footer="0.5"/>
  <pageSetup paperSize="9" scale="39" orientation="landscape" r:id="rId1"/>
  <headerFooter alignWithMargins="0"/>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sqref="A1:J30"/>
    </sheetView>
  </sheetViews>
  <sheetFormatPr defaultRowHeight="12.75" x14ac:dyDescent="0.2"/>
  <sheetData>
    <row r="1" spans="1:10" x14ac:dyDescent="0.2">
      <c r="A1" s="332" t="s">
        <v>467</v>
      </c>
      <c r="B1" s="333"/>
      <c r="C1" s="333"/>
      <c r="D1" s="333"/>
      <c r="E1" s="333"/>
      <c r="F1" s="333"/>
      <c r="G1" s="333"/>
      <c r="H1" s="333"/>
      <c r="I1" s="333"/>
      <c r="J1" s="333"/>
    </row>
    <row r="2" spans="1:10" x14ac:dyDescent="0.2">
      <c r="A2" s="333"/>
      <c r="B2" s="333"/>
      <c r="C2" s="333"/>
      <c r="D2" s="333"/>
      <c r="E2" s="333"/>
      <c r="F2" s="333"/>
      <c r="G2" s="333"/>
      <c r="H2" s="333"/>
      <c r="I2" s="333"/>
      <c r="J2" s="333"/>
    </row>
    <row r="3" spans="1:10" x14ac:dyDescent="0.2">
      <c r="A3" s="333"/>
      <c r="B3" s="333"/>
      <c r="C3" s="333"/>
      <c r="D3" s="333"/>
      <c r="E3" s="333"/>
      <c r="F3" s="333"/>
      <c r="G3" s="333"/>
      <c r="H3" s="333"/>
      <c r="I3" s="333"/>
      <c r="J3" s="333"/>
    </row>
    <row r="4" spans="1:10" x14ac:dyDescent="0.2">
      <c r="A4" s="333"/>
      <c r="B4" s="333"/>
      <c r="C4" s="333"/>
      <c r="D4" s="333"/>
      <c r="E4" s="333"/>
      <c r="F4" s="333"/>
      <c r="G4" s="333"/>
      <c r="H4" s="333"/>
      <c r="I4" s="333"/>
      <c r="J4" s="333"/>
    </row>
    <row r="5" spans="1:10" x14ac:dyDescent="0.2">
      <c r="A5" s="333"/>
      <c r="B5" s="333"/>
      <c r="C5" s="333"/>
      <c r="D5" s="333"/>
      <c r="E5" s="333"/>
      <c r="F5" s="333"/>
      <c r="G5" s="333"/>
      <c r="H5" s="333"/>
      <c r="I5" s="333"/>
      <c r="J5" s="333"/>
    </row>
    <row r="6" spans="1:10" x14ac:dyDescent="0.2">
      <c r="A6" s="333"/>
      <c r="B6" s="333"/>
      <c r="C6" s="333"/>
      <c r="D6" s="333"/>
      <c r="E6" s="333"/>
      <c r="F6" s="333"/>
      <c r="G6" s="333"/>
      <c r="H6" s="333"/>
      <c r="I6" s="333"/>
      <c r="J6" s="333"/>
    </row>
    <row r="7" spans="1:10" x14ac:dyDescent="0.2">
      <c r="A7" s="333"/>
      <c r="B7" s="333"/>
      <c r="C7" s="333"/>
      <c r="D7" s="333"/>
      <c r="E7" s="333"/>
      <c r="F7" s="333"/>
      <c r="G7" s="333"/>
      <c r="H7" s="333"/>
      <c r="I7" s="333"/>
      <c r="J7" s="333"/>
    </row>
    <row r="8" spans="1:10" x14ac:dyDescent="0.2">
      <c r="A8" s="333"/>
      <c r="B8" s="333"/>
      <c r="C8" s="333"/>
      <c r="D8" s="333"/>
      <c r="E8" s="333"/>
      <c r="F8" s="333"/>
      <c r="G8" s="333"/>
      <c r="H8" s="333"/>
      <c r="I8" s="333"/>
      <c r="J8" s="333"/>
    </row>
    <row r="9" spans="1:10" x14ac:dyDescent="0.2">
      <c r="A9" s="333"/>
      <c r="B9" s="333"/>
      <c r="C9" s="333"/>
      <c r="D9" s="333"/>
      <c r="E9" s="333"/>
      <c r="F9" s="333"/>
      <c r="G9" s="333"/>
      <c r="H9" s="333"/>
      <c r="I9" s="333"/>
      <c r="J9" s="333"/>
    </row>
    <row r="10" spans="1:10" x14ac:dyDescent="0.2">
      <c r="A10" s="333"/>
      <c r="B10" s="333"/>
      <c r="C10" s="333"/>
      <c r="D10" s="333"/>
      <c r="E10" s="333"/>
      <c r="F10" s="333"/>
      <c r="G10" s="333"/>
      <c r="H10" s="333"/>
      <c r="I10" s="333"/>
      <c r="J10" s="333"/>
    </row>
    <row r="11" spans="1:10" x14ac:dyDescent="0.2">
      <c r="A11" s="333"/>
      <c r="B11" s="333"/>
      <c r="C11" s="333"/>
      <c r="D11" s="333"/>
      <c r="E11" s="333"/>
      <c r="F11" s="333"/>
      <c r="G11" s="333"/>
      <c r="H11" s="333"/>
      <c r="I11" s="333"/>
      <c r="J11" s="333"/>
    </row>
    <row r="12" spans="1:10" x14ac:dyDescent="0.2">
      <c r="A12" s="333"/>
      <c r="B12" s="333"/>
      <c r="C12" s="333"/>
      <c r="D12" s="333"/>
      <c r="E12" s="333"/>
      <c r="F12" s="333"/>
      <c r="G12" s="333"/>
      <c r="H12" s="333"/>
      <c r="I12" s="333"/>
      <c r="J12" s="333"/>
    </row>
    <row r="13" spans="1:10" x14ac:dyDescent="0.2">
      <c r="A13" s="333"/>
      <c r="B13" s="333"/>
      <c r="C13" s="333"/>
      <c r="D13" s="333"/>
      <c r="E13" s="333"/>
      <c r="F13" s="333"/>
      <c r="G13" s="333"/>
      <c r="H13" s="333"/>
      <c r="I13" s="333"/>
      <c r="J13" s="333"/>
    </row>
    <row r="14" spans="1:10" x14ac:dyDescent="0.2">
      <c r="A14" s="333"/>
      <c r="B14" s="333"/>
      <c r="C14" s="333"/>
      <c r="D14" s="333"/>
      <c r="E14" s="333"/>
      <c r="F14" s="333"/>
      <c r="G14" s="333"/>
      <c r="H14" s="333"/>
      <c r="I14" s="333"/>
      <c r="J14" s="333"/>
    </row>
    <row r="15" spans="1:10" x14ac:dyDescent="0.2">
      <c r="A15" s="333"/>
      <c r="B15" s="333"/>
      <c r="C15" s="333"/>
      <c r="D15" s="333"/>
      <c r="E15" s="333"/>
      <c r="F15" s="333"/>
      <c r="G15" s="333"/>
      <c r="H15" s="333"/>
      <c r="I15" s="333"/>
      <c r="J15" s="333"/>
    </row>
    <row r="16" spans="1:10" x14ac:dyDescent="0.2">
      <c r="A16" s="333"/>
      <c r="B16" s="333"/>
      <c r="C16" s="333"/>
      <c r="D16" s="333"/>
      <c r="E16" s="333"/>
      <c r="F16" s="333"/>
      <c r="G16" s="333"/>
      <c r="H16" s="333"/>
      <c r="I16" s="333"/>
      <c r="J16" s="333"/>
    </row>
    <row r="17" spans="1:10" x14ac:dyDescent="0.2">
      <c r="A17" s="333"/>
      <c r="B17" s="333"/>
      <c r="C17" s="333"/>
      <c r="D17" s="333"/>
      <c r="E17" s="333"/>
      <c r="F17" s="333"/>
      <c r="G17" s="333"/>
      <c r="H17" s="333"/>
      <c r="I17" s="333"/>
      <c r="J17" s="333"/>
    </row>
    <row r="18" spans="1:10" x14ac:dyDescent="0.2">
      <c r="A18" s="333"/>
      <c r="B18" s="333"/>
      <c r="C18" s="333"/>
      <c r="D18" s="333"/>
      <c r="E18" s="333"/>
      <c r="F18" s="333"/>
      <c r="G18" s="333"/>
      <c r="H18" s="333"/>
      <c r="I18" s="333"/>
      <c r="J18" s="333"/>
    </row>
    <row r="19" spans="1:10" x14ac:dyDescent="0.2">
      <c r="A19" s="333"/>
      <c r="B19" s="333"/>
      <c r="C19" s="333"/>
      <c r="D19" s="333"/>
      <c r="E19" s="333"/>
      <c r="F19" s="333"/>
      <c r="G19" s="333"/>
      <c r="H19" s="333"/>
      <c r="I19" s="333"/>
      <c r="J19" s="333"/>
    </row>
    <row r="20" spans="1:10" x14ac:dyDescent="0.2">
      <c r="A20" s="333"/>
      <c r="B20" s="333"/>
      <c r="C20" s="333"/>
      <c r="D20" s="333"/>
      <c r="E20" s="333"/>
      <c r="F20" s="333"/>
      <c r="G20" s="333"/>
      <c r="H20" s="333"/>
      <c r="I20" s="333"/>
      <c r="J20" s="333"/>
    </row>
    <row r="21" spans="1:10" x14ac:dyDescent="0.2">
      <c r="A21" s="333"/>
      <c r="B21" s="333"/>
      <c r="C21" s="333"/>
      <c r="D21" s="333"/>
      <c r="E21" s="333"/>
      <c r="F21" s="333"/>
      <c r="G21" s="333"/>
      <c r="H21" s="333"/>
      <c r="I21" s="333"/>
      <c r="J21" s="333"/>
    </row>
    <row r="22" spans="1:10" x14ac:dyDescent="0.2">
      <c r="A22" s="333"/>
      <c r="B22" s="333"/>
      <c r="C22" s="333"/>
      <c r="D22" s="333"/>
      <c r="E22" s="333"/>
      <c r="F22" s="333"/>
      <c r="G22" s="333"/>
      <c r="H22" s="333"/>
      <c r="I22" s="333"/>
      <c r="J22" s="333"/>
    </row>
    <row r="23" spans="1:10" x14ac:dyDescent="0.2">
      <c r="A23" s="333"/>
      <c r="B23" s="333"/>
      <c r="C23" s="333"/>
      <c r="D23" s="333"/>
      <c r="E23" s="333"/>
      <c r="F23" s="333"/>
      <c r="G23" s="333"/>
      <c r="H23" s="333"/>
      <c r="I23" s="333"/>
      <c r="J23" s="333"/>
    </row>
    <row r="24" spans="1:10" x14ac:dyDescent="0.2">
      <c r="A24" s="333"/>
      <c r="B24" s="333"/>
      <c r="C24" s="333"/>
      <c r="D24" s="333"/>
      <c r="E24" s="333"/>
      <c r="F24" s="333"/>
      <c r="G24" s="333"/>
      <c r="H24" s="333"/>
      <c r="I24" s="333"/>
      <c r="J24" s="333"/>
    </row>
    <row r="25" spans="1:10" x14ac:dyDescent="0.2">
      <c r="A25" s="333"/>
      <c r="B25" s="333"/>
      <c r="C25" s="333"/>
      <c r="D25" s="333"/>
      <c r="E25" s="333"/>
      <c r="F25" s="333"/>
      <c r="G25" s="333"/>
      <c r="H25" s="333"/>
      <c r="I25" s="333"/>
      <c r="J25" s="333"/>
    </row>
    <row r="26" spans="1:10" x14ac:dyDescent="0.2">
      <c r="A26" s="333"/>
      <c r="B26" s="333"/>
      <c r="C26" s="333"/>
      <c r="D26" s="333"/>
      <c r="E26" s="333"/>
      <c r="F26" s="333"/>
      <c r="G26" s="333"/>
      <c r="H26" s="333"/>
      <c r="I26" s="333"/>
      <c r="J26" s="333"/>
    </row>
    <row r="27" spans="1:10" x14ac:dyDescent="0.2">
      <c r="A27" s="333"/>
      <c r="B27" s="333"/>
      <c r="C27" s="333"/>
      <c r="D27" s="333"/>
      <c r="E27" s="333"/>
      <c r="F27" s="333"/>
      <c r="G27" s="333"/>
      <c r="H27" s="333"/>
      <c r="I27" s="333"/>
      <c r="J27" s="333"/>
    </row>
    <row r="28" spans="1:10" x14ac:dyDescent="0.2">
      <c r="A28" s="333"/>
      <c r="B28" s="333"/>
      <c r="C28" s="333"/>
      <c r="D28" s="333"/>
      <c r="E28" s="333"/>
      <c r="F28" s="333"/>
      <c r="G28" s="333"/>
      <c r="H28" s="333"/>
      <c r="I28" s="333"/>
      <c r="J28" s="333"/>
    </row>
    <row r="29" spans="1:10" x14ac:dyDescent="0.2">
      <c r="A29" s="333"/>
      <c r="B29" s="333"/>
      <c r="C29" s="333"/>
      <c r="D29" s="333"/>
      <c r="E29" s="333"/>
      <c r="F29" s="333"/>
      <c r="G29" s="333"/>
      <c r="H29" s="333"/>
      <c r="I29" s="333"/>
      <c r="J29" s="333"/>
    </row>
    <row r="30" spans="1:10" x14ac:dyDescent="0.2">
      <c r="A30" s="333"/>
      <c r="B30" s="333"/>
      <c r="C30" s="333"/>
      <c r="D30" s="333"/>
      <c r="E30" s="333"/>
      <c r="F30" s="333"/>
      <c r="G30" s="333"/>
      <c r="H30" s="333"/>
      <c r="I30" s="333"/>
      <c r="J30" s="333"/>
    </row>
  </sheetData>
  <mergeCells count="1">
    <mergeCell ref="A1:J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663f23294a7284a02196a96e0a156716">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01be0c1df9053bab5e56b7a7e12f7252"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22baa3bd-a2fa-4ea9-9ebb-3a9c6a55952b"/>
    <ds:schemaRef ds:uri="d8745bc5-821e-4205-946a-621c2da728c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0A44207-9EA7-4555-95FA-F30F7ED3C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2019-02-18T11:08:43Z</cp:lastPrinted>
  <dcterms:created xsi:type="dcterms:W3CDTF">2008-10-17T11:51:54Z</dcterms:created>
  <dcterms:modified xsi:type="dcterms:W3CDTF">2019-02-25T13:01:57Z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