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3\"/>
    </mc:Choice>
  </mc:AlternateContent>
  <xr:revisionPtr revIDLastSave="0" documentId="13_ncr:1_{EBAB310A-24DC-4893-AF36-39854A0B9E5D}" xr6:coauthVersionLast="47" xr6:coauthVersionMax="47" xr10:uidLastSave="{00000000-0000-0000-0000-000000000000}"/>
  <bookViews>
    <workbookView xWindow="-28920" yWindow="-120" windowWidth="29040" windowHeight="15840"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21" l="1"/>
  <c r="H20" i="21"/>
  <c r="X63" i="22" l="1"/>
  <c r="V63" i="22"/>
  <c r="U63" i="22"/>
  <c r="T63" i="22"/>
  <c r="S63" i="22"/>
  <c r="R63" i="22"/>
  <c r="Q63" i="22"/>
  <c r="P63" i="22"/>
  <c r="O63" i="22"/>
  <c r="N63" i="22"/>
  <c r="M63" i="22"/>
  <c r="L63" i="22"/>
  <c r="K63" i="22"/>
  <c r="J63" i="22"/>
  <c r="I63" i="22"/>
  <c r="H63" i="22"/>
  <c r="T62" i="22"/>
  <c r="X61" i="22"/>
  <c r="X62" i="22" s="1"/>
  <c r="V61" i="22"/>
  <c r="V62" i="22" s="1"/>
  <c r="U61" i="22"/>
  <c r="U62" i="22" s="1"/>
  <c r="T61" i="22"/>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W38" i="22"/>
  <c r="Y38" i="22" s="1"/>
  <c r="W37" i="22"/>
  <c r="Y37" i="22" s="1"/>
  <c r="W36" i="22"/>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W9" i="22"/>
  <c r="Y9" i="22" s="1"/>
  <c r="W8" i="22"/>
  <c r="Y8" i="22" s="1"/>
  <c r="W7" i="22"/>
  <c r="H13" i="21"/>
  <c r="H21" i="21" s="1"/>
  <c r="I97" i="19"/>
  <c r="H97" i="19"/>
  <c r="I90" i="19"/>
  <c r="H90" i="19"/>
  <c r="I117" i="18"/>
  <c r="H117" i="18"/>
  <c r="I105" i="18"/>
  <c r="H105" i="18"/>
  <c r="I98" i="18"/>
  <c r="H98" i="18"/>
  <c r="I94" i="18"/>
  <c r="H94" i="18"/>
  <c r="I91" i="18"/>
  <c r="H91" i="18"/>
  <c r="I85" i="18"/>
  <c r="H85" i="18"/>
  <c r="H78" i="18"/>
  <c r="W10" i="22" l="1"/>
  <c r="Y63" i="22"/>
  <c r="Y61" i="22"/>
  <c r="Y62" i="22" s="1"/>
  <c r="W39" i="22"/>
  <c r="W59" i="22" s="1"/>
  <c r="Y34" i="22"/>
  <c r="H107" i="19"/>
  <c r="H108" i="19" s="1"/>
  <c r="I107" i="19"/>
  <c r="I108" i="19" s="1"/>
  <c r="W34" i="22"/>
  <c r="W61" i="22"/>
  <c r="W62" i="22" s="1"/>
  <c r="W32" i="22"/>
  <c r="W33" i="22" s="1"/>
  <c r="W30" i="22"/>
  <c r="W63" i="22"/>
  <c r="Y36" i="22"/>
  <c r="Y39" i="22" s="1"/>
  <c r="Y59" i="22" s="1"/>
  <c r="Y7" i="22"/>
  <c r="Y10" i="22" s="1"/>
  <c r="Y13" i="22"/>
  <c r="Y32" i="22" s="1"/>
  <c r="Y33" i="22" s="1"/>
  <c r="Y30" i="22" l="1"/>
  <c r="I48" i="21"/>
  <c r="H48" i="21"/>
  <c r="I42" i="21"/>
  <c r="H42" i="21"/>
  <c r="I35" i="21"/>
  <c r="H35" i="21"/>
  <c r="I29" i="21"/>
  <c r="H29" i="21"/>
  <c r="I13" i="21"/>
  <c r="I21" i="21" s="1"/>
  <c r="I54" i="20"/>
  <c r="H54" i="20"/>
  <c r="I48" i="20"/>
  <c r="H48" i="20"/>
  <c r="I41" i="20"/>
  <c r="H41" i="20"/>
  <c r="I35" i="20"/>
  <c r="H35" i="20"/>
  <c r="I19" i="20"/>
  <c r="H19" i="20"/>
  <c r="I9" i="20"/>
  <c r="I18" i="20" s="1"/>
  <c r="H9" i="20"/>
  <c r="H18" i="20" s="1"/>
  <c r="I110" i="19"/>
  <c r="H110" i="19"/>
  <c r="I84" i="19"/>
  <c r="H84" i="19"/>
  <c r="I69" i="19"/>
  <c r="H69" i="19"/>
  <c r="I47" i="19"/>
  <c r="H47" i="19"/>
  <c r="I36" i="19"/>
  <c r="H36" i="19"/>
  <c r="H59" i="19" s="1"/>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I44" i="18" l="1"/>
  <c r="H13" i="19"/>
  <c r="H60" i="19" s="1"/>
  <c r="H61" i="19" s="1"/>
  <c r="I59" i="19"/>
  <c r="H9" i="18"/>
  <c r="I75" i="18"/>
  <c r="I133" i="18" s="1"/>
  <c r="I13" i="19"/>
  <c r="I60" i="19" s="1"/>
  <c r="I63" i="19" s="1"/>
  <c r="H55" i="20"/>
  <c r="H36" i="21"/>
  <c r="H49" i="21"/>
  <c r="I9" i="18"/>
  <c r="I72" i="18" s="1"/>
  <c r="H44" i="18"/>
  <c r="I24" i="20"/>
  <c r="I27" i="20" s="1"/>
  <c r="I42" i="20"/>
  <c r="I55" i="20"/>
  <c r="I36" i="21"/>
  <c r="I49" i="21"/>
  <c r="H63" i="19"/>
  <c r="H24" i="20"/>
  <c r="H27" i="20" s="1"/>
  <c r="H42" i="20"/>
  <c r="H62" i="19" l="1"/>
  <c r="I61" i="19"/>
  <c r="I62" i="19"/>
  <c r="I57" i="20"/>
  <c r="I59" i="20" s="1"/>
  <c r="I51" i="21"/>
  <c r="I53" i="21" s="1"/>
  <c r="H51" i="21"/>
  <c r="H53" i="21" s="1"/>
  <c r="H57" i="20"/>
  <c r="H59" i="20" s="1"/>
  <c r="H72" i="18"/>
  <c r="I66" i="19"/>
  <c r="I67" i="19"/>
  <c r="I65" i="19"/>
  <c r="H67" i="19"/>
  <c r="H65" i="19"/>
  <c r="H66" i="19"/>
  <c r="H89" i="19"/>
  <c r="I89" i="19"/>
</calcChain>
</file>

<file path=xl/sharedStrings.xml><?xml version="1.0" encoding="utf-8"?>
<sst xmlns="http://schemas.openxmlformats.org/spreadsheetml/2006/main" count="567" uniqueCount="553">
  <si>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</si>
  <si>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</si>
  <si>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</si>
  <si>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</si>
  <si>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</si>
  <si>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</si>
  <si>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</si>
  <si>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</si>
  <si>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</si>
  <si>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</si>
  <si>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</si>
  <si>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</si>
  <si>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</si>
  <si>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</si>
  <si>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</si>
  <si>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</si>
  <si>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</si>
  <si>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</si>
  <si>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</si>
  <si>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</si>
  <si>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</si>
  <si>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</si>
  <si>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</si>
  <si>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</si>
  <si>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</si>
  <si>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</si>
  <si>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</si>
  <si>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</si>
  <si>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</si>
  <si>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</si>
  <si>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</si>
  <si>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</si>
  <si>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</si>
  <si>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</si>
  <si>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</si>
  <si>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</si>
  <si>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</si>
  <si>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</si>
  <si>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</si>
  <si>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</si>
  <si>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</si>
  <si>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</si>
  <si>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</si>
  <si>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</si>
  <si>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</si>
  <si>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</si>
  <si>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</si>
  <si>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</si>
  <si>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</si>
  <si>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</si>
  <si>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</si>
  <si>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</si>
  <si>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</si>
  <si>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</si>
  <si>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</si>
  <si>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</si>
  <si>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</si>
  <si>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</si>
  <si>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</si>
  <si>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</si>
  <si>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</si>
  <si>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</si>
  <si>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</si>
  <si>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</si>
  <si>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</si>
  <si>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</si>
  <si>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</si>
  <si>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</si>
  <si>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</si>
  <si>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</si>
  <si>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</si>
  <si>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</si>
  <si>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</si>
  <si>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</si>
  <si>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</si>
  <si>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</si>
  <si>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</si>
  <si>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</si>
  <si>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</si>
  <si>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</si>
  <si>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</si>
  <si>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</si>
  <si>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</si>
  <si>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</si>
  <si>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</si>
  <si>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</si>
  <si>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</si>
  <si>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</si>
  <si>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</si>
  <si>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</si>
  <si>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</si>
  <si>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</si>
  <si>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</si>
  <si>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</si>
  <si>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</si>
  <si>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</si>
  <si>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</si>
  <si>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</si>
  <si>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</si>
  <si>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</si>
  <si>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</si>
  <si>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</si>
  <si>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</si>
  <si>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</si>
  <si>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</si>
  <si>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</si>
  <si>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</si>
  <si>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</si>
  <si>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</si>
  <si>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</si>
  <si>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</si>
  <si>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</si>
  <si>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</si>
  <si>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</si>
  <si>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</si>
  <si>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</si>
  <si>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</si>
  <si>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</si>
  <si>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</si>
  <si>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</si>
  <si>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</si>
  <si>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</si>
  <si>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</si>
  <si>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</si>
  <si>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</si>
  <si>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</si>
  <si>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</si>
  <si>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</si>
  <si>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</si>
  <si>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</si>
  <si>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</si>
  <si>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</si>
  <si>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</si>
  <si>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</si>
  <si>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</si>
  <si>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</si>
  <si>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</si>
  <si>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</si>
  <si>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</si>
  <si>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</si>
  <si>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</si>
  <si>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</si>
  <si>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</si>
  <si>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</si>
  <si>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</si>
  <si>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</si>
  <si>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</si>
  <si>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</si>
  <si>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</si>
  <si>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</si>
  <si>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</si>
  <si>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</si>
  <si>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</si>
  <si>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</si>
  <si>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</si>
  <si>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</si>
  <si>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</si>
  <si>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</si>
  <si>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</si>
  <si>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</si>
  <si>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</si>
  <si>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</si>
  <si>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</si>
  <si>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</si>
  <si>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</si>
  <si>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</si>
  <si>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</si>
  <si>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</si>
  <si>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</si>
  <si>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</si>
  <si>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</si>
  <si>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</si>
  <si>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</si>
  <si>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</si>
  <si>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</si>
  <si>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</si>
  <si>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</si>
  <si>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</si>
  <si>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</si>
  <si>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</si>
  <si>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</si>
  <si>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</si>
  <si>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</si>
  <si>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</si>
  <si>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</si>
  <si>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</si>
  <si>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</si>
  <si>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</si>
  <si>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</si>
  <si>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</si>
  <si>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</si>
  <si>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</si>
  <si>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</si>
  <si>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</si>
  <si>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</si>
  <si>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</si>
  <si>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</si>
  <si>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</si>
  <si>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</si>
  <si>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</si>
  <si>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</si>
  <si>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</si>
  <si>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</si>
  <si>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</si>
  <si>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</si>
  <si>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</si>
  <si>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</si>
  <si>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</si>
  <si>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</si>
  <si>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</si>
  <si>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</si>
  <si>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</si>
  <si>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</si>
  <si>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</si>
  <si>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</si>
  <si>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</si>
  <si>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</si>
  <si>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</si>
  <si>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</si>
  <si>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</si>
  <si>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</si>
  <si>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</si>
  <si>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</si>
  <si>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</si>
  <si>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</si>
  <si>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</si>
  <si>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</si>
  <si>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</si>
  <si>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</si>
  <si>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</si>
  <si>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</si>
  <si>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</si>
  <si>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</si>
  <si>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</si>
  <si>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</si>
  <si>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</si>
  <si>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</si>
  <si>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</si>
  <si>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</si>
  <si>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</si>
  <si>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</si>
  <si>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</si>
  <si>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</si>
  <si>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</si>
  <si>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</si>
  <si>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</si>
  <si>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</si>
  <si>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</si>
  <si>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</si>
  <si>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</si>
  <si>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</si>
  <si>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</si>
  <si>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</si>
  <si>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</si>
  <si>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</si>
  <si>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</si>
  <si>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</si>
  <si>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</si>
  <si>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</si>
  <si>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</si>
  <si>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</si>
  <si>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</si>
  <si>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</si>
  <si>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</si>
  <si>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</si>
  <si>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</si>
  <si>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</si>
  <si>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</si>
  <si>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</si>
  <si>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</si>
  <si>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</si>
  <si>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</si>
  <si>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</si>
  <si>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</si>
  <si>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</si>
  <si>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</si>
  <si>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</si>
  <si>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</si>
  <si>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</si>
  <si>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</si>
  <si>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</si>
  <si>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</si>
  <si>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</si>
  <si>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</si>
  <si>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</si>
  <si>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</si>
  <si>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</si>
  <si>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</si>
  <si>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</si>
  <si>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</si>
  <si>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</si>
  <si>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</si>
  <si>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</si>
  <si>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</si>
  <si>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</si>
  <si>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</si>
  <si>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</si>
  <si>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</si>
  <si>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</si>
  <si>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</si>
  <si>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</si>
  <si>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</si>
  <si>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</si>
  <si>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</si>
  <si>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</si>
  <si>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</si>
  <si>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</si>
  <si>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</si>
  <si>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</si>
  <si>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</si>
  <si>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</si>
  <si>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</si>
  <si>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</si>
  <si>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</si>
  <si>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</si>
  <si>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</si>
  <si>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</si>
  <si>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</si>
  <si>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</si>
  <si>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</si>
  <si>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</si>
  <si>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</si>
  <si>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</si>
  <si>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</si>
  <si>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</si>
  <si>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</si>
  <si>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</si>
  <si>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</si>
  <si>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</si>
  <si>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</si>
  <si>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</si>
  <si>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</si>
  <si>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</si>
  <si>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</si>
  <si>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</si>
  <si>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</si>
  <si>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</si>
  <si>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</si>
  <si>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</si>
  <si>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</si>
  <si>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</si>
  <si>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</si>
  <si>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</si>
  <si>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</si>
  <si>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</si>
  <si>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</si>
  <si>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</si>
  <si>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</si>
  <si>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</si>
  <si>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</si>
  <si>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</si>
  <si>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</si>
  <si>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</si>
  <si>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</si>
  <si>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</si>
  <si>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</si>
  <si>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</si>
  <si>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</si>
  <si>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</si>
  <si>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</si>
  <si>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</si>
  <si>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</si>
  <si>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</si>
  <si>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</si>
  <si>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</si>
  <si>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</si>
  <si>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</si>
  <si>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</si>
  <si>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</si>
  <si>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</si>
  <si>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</si>
  <si>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</si>
  <si>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</si>
  <si>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</si>
  <si>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</si>
  <si>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</si>
  <si>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</si>
  <si>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</si>
  <si>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</si>
  <si>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</si>
  <si>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</si>
  <si>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</si>
  <si>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</si>
  <si>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</si>
  <si>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</si>
  <si>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</si>
  <si>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</si>
  <si>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</si>
  <si>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</si>
  <si>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</si>
  <si>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</si>
  <si>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</si>
  <si>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</si>
  <si>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</si>
  <si>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</si>
  <si>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</si>
  <si>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</si>
  <si>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</si>
  <si>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</si>
  <si>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</si>
  <si>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</si>
  <si>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</si>
  <si>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</si>
  <si>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</si>
  <si>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</si>
  <si>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</si>
  <si>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</si>
  <si>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1 Attributable to owners of the parent</t>
  </si>
  <si>
    <t>2 Attributable to minority (non-controlling) interest</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</si>
  <si>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</si>
  <si>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</si>
  <si>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</si>
  <si>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</si>
  <si>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</si>
  <si>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</si>
  <si>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</si>
  <si>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</si>
  <si>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</si>
  <si>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</si>
  <si>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</si>
  <si>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</si>
  <si>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</si>
  <si>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</si>
  <si>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</si>
  <si>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</si>
  <si>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</si>
  <si>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</si>
  <si>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</si>
  <si>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</si>
  <si>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</si>
  <si>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</si>
  <si>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</si>
  <si>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</si>
  <si>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</si>
  <si>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</si>
  <si>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</si>
  <si>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</si>
  <si>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</si>
  <si>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</si>
  <si>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</si>
  <si>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</si>
  <si>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</si>
  <si>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</si>
  <si>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</si>
  <si>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</si>
  <si>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</si>
  <si>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</si>
  <si>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</si>
  <si>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</si>
  <si>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</si>
  <si>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</si>
  <si>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</si>
  <si>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</si>
  <si>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</si>
  <si>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</si>
  <si>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</si>
  <si>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</si>
  <si>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</si>
  <si>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</si>
  <si>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</si>
  <si>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r>
      <t xml:space="preserve">I OPERATING INCOME </t>
    </r>
    <r>
      <rPr>
        <sz val="9"/>
        <color rgb="FF333399"/>
        <rFont val="Arial"/>
        <family val="2"/>
        <charset val="238"/>
      </rPr>
      <t>(AOP 002 do 006)</t>
    </r>
  </si>
  <si>
    <r>
      <t xml:space="preserve">II OPERATING EXPENSES </t>
    </r>
    <r>
      <rPr>
        <sz val="9"/>
        <color rgb="FF333399"/>
        <rFont val="Arial"/>
        <family val="2"/>
        <charset val="238"/>
      </rPr>
      <t>(AOP 08+009+013+017+018+019+022+029)</t>
    </r>
  </si>
  <si>
    <t xml:space="preserve">    2 Material costs (AOP 010 do 011)</t>
  </si>
  <si>
    <t xml:space="preserve">   3 Staff costs (AOP 014 do 016)</t>
  </si>
  <si>
    <t xml:space="preserve">   6 Value adjustments (AOP 020+021)</t>
  </si>
  <si>
    <t xml:space="preserve">   7 Provisions (AOP 023 do 028)</t>
  </si>
  <si>
    <r>
      <t xml:space="preserve">III FINANCIAL INCOME </t>
    </r>
    <r>
      <rPr>
        <sz val="9"/>
        <color rgb="FF333399"/>
        <rFont val="Arial"/>
        <family val="2"/>
        <charset val="238"/>
      </rPr>
      <t>(AOP 031 do 040)</t>
    </r>
  </si>
  <si>
    <r>
      <t xml:space="preserve">IV FINANCIAL EXPENDITURE </t>
    </r>
    <r>
      <rPr>
        <sz val="9"/>
        <color rgb="FF333399"/>
        <rFont val="Arial"/>
        <family val="2"/>
        <charset val="238"/>
      </rPr>
      <t>(AOP 042 do 048)</t>
    </r>
  </si>
  <si>
    <r>
      <t xml:space="preserve">IX   TOTAL INCOME </t>
    </r>
    <r>
      <rPr>
        <sz val="9"/>
        <color rgb="FF333399"/>
        <rFont val="Arial"/>
        <family val="2"/>
        <charset val="238"/>
      </rPr>
      <t>(AOP 001+030+049 +050)</t>
    </r>
  </si>
  <si>
    <r>
      <t xml:space="preserve">X    TOTAL EXPENDITURE </t>
    </r>
    <r>
      <rPr>
        <sz val="9"/>
        <color rgb="FF333399"/>
        <rFont val="Arial"/>
        <family val="2"/>
        <charset val="238"/>
      </rPr>
      <t>(AOP 007+041+051 + 052)</t>
    </r>
  </si>
  <si>
    <r>
      <t xml:space="preserve">XI   PRE-TAX PROFIT OR LOSS </t>
    </r>
    <r>
      <rPr>
        <sz val="9"/>
        <color rgb="FF333399"/>
        <rFont val="Arial"/>
        <family val="2"/>
        <charset val="238"/>
      </rPr>
      <t>(AOP 053-054)</t>
    </r>
  </si>
  <si>
    <t xml:space="preserve">   1 Pre-tax profit (AOP 053-054)</t>
  </si>
  <si>
    <t xml:space="preserve">   2 Pre-tax loss (AOP 054-053)</t>
  </si>
  <si>
    <r>
      <t xml:space="preserve">XIII PROFIT OR LOSS FOR THE PERIOD </t>
    </r>
    <r>
      <rPr>
        <sz val="9"/>
        <color rgb="FF333399"/>
        <rFont val="Arial"/>
        <family val="2"/>
        <charset val="238"/>
      </rPr>
      <t>(AOP 055-059)</t>
    </r>
  </si>
  <si>
    <t xml:space="preserve">  1 Profit for the period  (AOP 055-059)</t>
  </si>
  <si>
    <t xml:space="preserve">  2 Loss for the period (AOP 059-055)</t>
  </si>
  <si>
    <r>
      <t>XIV PRE-TAX PROFIT OR LOSS OF DISCONTINUED OPERATIONS</t>
    </r>
    <r>
      <rPr>
        <sz val="9"/>
        <color rgb="FF333399"/>
        <rFont val="Arial"/>
        <family val="2"/>
        <charset val="238"/>
      </rPr>
      <t xml:space="preserve">  (AOP 063-064)</t>
    </r>
  </si>
  <si>
    <t xml:space="preserve"> 1 Discontinued operations profit for the period (AOP 062-065)</t>
  </si>
  <si>
    <t xml:space="preserve"> 2 Discontinued operations loss for the period (AOP 065-062)</t>
  </si>
  <si>
    <r>
      <t xml:space="preserve">XVI PRE-TAX PROFIT OR LOSS </t>
    </r>
    <r>
      <rPr>
        <sz val="9"/>
        <color rgb="FF333399"/>
        <rFont val="Arial"/>
        <family val="2"/>
        <charset val="238"/>
      </rPr>
      <t xml:space="preserve"> (AOP 055+062)</t>
    </r>
  </si>
  <si>
    <t xml:space="preserve"> 1 Pre-tax profit (AOP 068)</t>
  </si>
  <si>
    <t xml:space="preserve"> 2 Pre-tax loss (AOP 068)</t>
  </si>
  <si>
    <r>
      <t xml:space="preserve">XVII INCOME TAX </t>
    </r>
    <r>
      <rPr>
        <sz val="9"/>
        <color rgb="FF333399"/>
        <rFont val="Arial"/>
        <family val="2"/>
        <charset val="238"/>
      </rPr>
      <t>(AOP 058+065)</t>
    </r>
  </si>
  <si>
    <r>
      <t xml:space="preserve">XVIII PROFIT OR LOSS FOR THE PERIOD </t>
    </r>
    <r>
      <rPr>
        <sz val="9"/>
        <color rgb="FF333399"/>
        <rFont val="Arial"/>
        <family val="2"/>
        <charset val="238"/>
      </rPr>
      <t>(AOP 068-071)</t>
    </r>
  </si>
  <si>
    <t xml:space="preserve"> 1 Profit for the period (AOP 068-071)</t>
  </si>
  <si>
    <t xml:space="preserve"> 2 Loss for the period (AOP 071-068)</t>
  </si>
  <si>
    <r>
      <t xml:space="preserve">XIX PROFIT OR LOSS FOR THE PERIOD </t>
    </r>
    <r>
      <rPr>
        <sz val="9"/>
        <color rgb="FF000080"/>
        <rFont val="Arial"/>
        <family val="2"/>
        <charset val="238"/>
      </rPr>
      <t>(AOP 076+077)</t>
    </r>
  </si>
  <si>
    <t xml:space="preserve">II OTHER COMPREHENSIVE INCOME/LOSS BEFORE TAX
   (AOP 80 +  87)   </t>
  </si>
  <si>
    <t>III Items that will not be reclassified to profit or loss (AOP 081 do 085)</t>
  </si>
  <si>
    <t>IV Items that may be reclassified to profit or loss (AOP 088 do 095)</t>
  </si>
  <si>
    <t>V NET OTHER COMPREHENSIVE INCOME OR LOSS (AOP 080+087 - 086 - 096)</t>
  </si>
  <si>
    <t>VI COMPREHENSIVE INCOME OR LOSS FOR THE PERIOD (AOP 078+097)</t>
  </si>
  <si>
    <t>VI COMPREHENSIVE INCOME OR LOSS FOR THE PERIOD (AOP 100+101)</t>
  </si>
  <si>
    <t>in EUR</t>
  </si>
  <si>
    <t>3474771</t>
  </si>
  <si>
    <t>HR</t>
  </si>
  <si>
    <t>40020883</t>
  </si>
  <si>
    <t>36201212847</t>
  </si>
  <si>
    <t>529900DUWS1DGNEK4C68</t>
  </si>
  <si>
    <t>30577</t>
  </si>
  <si>
    <t>Valamar Riviera d.d.</t>
  </si>
  <si>
    <t>Poreč</t>
  </si>
  <si>
    <t>Stancija Kaligari 1</t>
  </si>
  <si>
    <t>uprava@riviera.hr</t>
  </si>
  <si>
    <t>www.valamar-riviera.com</t>
  </si>
  <si>
    <t>KD</t>
  </si>
  <si>
    <t>RD</t>
  </si>
  <si>
    <t xml:space="preserve">Magične stijene d.o.o. </t>
  </si>
  <si>
    <t>oo</t>
  </si>
  <si>
    <t>Dubrovnik</t>
  </si>
  <si>
    <t xml:space="preserve">Bugenvilia d.o.o. </t>
  </si>
  <si>
    <t>Imperial Riviera d.d.</t>
  </si>
  <si>
    <t>Rab</t>
  </si>
  <si>
    <t>No</t>
  </si>
  <si>
    <t>Sopta Anka</t>
  </si>
  <si>
    <t>052 408 188</t>
  </si>
  <si>
    <t>anka.sopta@riviera.hr</t>
  </si>
  <si>
    <t>Ernst &amp; Young d.o.o., UHY Rudan d.o.o.</t>
  </si>
  <si>
    <t>Berislav Horvat, Vedrana Miletić</t>
  </si>
  <si>
    <t>for the period 01.01.2023. to 31.12.2023.</t>
  </si>
  <si>
    <t>Submitter: Valamar Riviera d.d.</t>
  </si>
  <si>
    <t xml:space="preserve">balance as at 31.12.2023.  </t>
  </si>
  <si>
    <t>For the year ending 31 december 2022 item of GFI-POD balance Other provisions (ADP 096) contained a liability for leases on tourist land according to the Act on Tourist and Other Construction Land not appraised in the transformation and privatisation process („the ZOTZ“) in the amount of EUR 7,958,831 and concession fee for the use of tourist land since the Act on unappraised land („the ZNGZ“) is in the force, in the amount of EUR 5,581,129 and other provisions in the amount EUR 95,280. The adoption of two Regulations in Februrary 2024 with which was defined the uniform amount of rent of tourist land and thus the total cost of rent, led to the abolition of the above mentioned reservations. The concession liability has been reduced due to the reduction of the lease area of tourist land (explained in more detail in the Annual Report for 2023). The remaining amount of the liability for the conession in the amount of EUR 6,277,106 was reclassified from Other provisions (ADP 096) in items Other long-term liabilities (ADP 107).</t>
  </si>
  <si>
    <t xml:space="preserve">Detailed information on financial statements are available in PDF document „Annual report 2023“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</si>
  <si>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2023“ which has been simultaneously published with this document on HANFA (Croatian Financial Services Supervisory Agency), Zagreb Stock Exchange and Issuers web pages. </t>
  </si>
  <si>
    <t>Group Valamar Riviera below presents comparison tables of items in GFI POD financial statements and audited Notes for 2023.</t>
  </si>
  <si>
    <t>Summary of adjustments of GFI-POD balance sheet and consolidated balance sheet from Audited report for 2023</t>
  </si>
  <si>
    <t>GFI-POD item "Tangible assets" (ADP 010; EUR 662,330 thous.) is in Audited report presented under items "Property, plant and equipment" (EUR 658,450 thous.), "Investment property" (EUR 348 thous.) and "Right-of-use assets" (EUR 3,532 thous.).</t>
  </si>
  <si>
    <t>GFI-POD item "Fixed financial assets" (ADP 020; EUR 18,469 thous.) is in Audited report presented under items "Investment in associated" (EUR 16,250 thous.), "Financial assets" (EUR 158 thous.), the non-current part of the item "Derivative financial instruments" (EUR 675 thous.) and non-current part of the item "Loans and deposits" (EUR 1,386 thous.).</t>
  </si>
  <si>
    <t>GFI-POD item "Receivables" (ADP 046; EUR 6,201 thous.) and GFI-POD item "Prepaid expenses and accrued income" (ADP 064; EUR 3,764 thous.) are in Audited report presented under items "Trade and other receivables" (EUR 9,965 thous.).</t>
  </si>
  <si>
    <t>GFI-POD item "Shot-term financial assets" (ADP 053; EUR 25,642 thous.) are in Audited report presented under item "Loans and deposits" - current part (EUR 24,036 thous.) and current part of item "Derivative financial instruments" (EUR 1,606 thous.).</t>
  </si>
  <si>
    <t>GFI-POD item "Cash in hand and in bank" (ADP 063; EUR 55,185 thous.) is in Audited report presented under item "Cash and cash equivalents" (EUR 55,185 thous.).</t>
  </si>
  <si>
    <t>GFI-POD item "Capital and reserves" (ADP 067; EUR 446,821 thous.) is in Audited report presented under item "Share capital" (EUR 446,821 thous.).</t>
  </si>
  <si>
    <t>GFI-POD item "Provisions" (ADP 090; EUR 8,330 thous.) is in Audited report presented under non-current liabilities in item "Provisions" (EUR 8,330 thous.).</t>
  </si>
  <si>
    <t>GFI-POD item "Long-term liabilites" (ADP 097; EUR 264,708 thous.) is in Audited report presented under non-current liabilities "Borrowings" (EUR 244,201 thous.), "Lease liabilities" (EUR 2,551 thous.), "Trade and other payables" (EUR 12,237 thous.) and "Deffered tax liabilities" (EUR 5,719) thous.).</t>
  </si>
  <si>
    <t>GFI-POD item "Short-term liabilities" (ADP 109; EUR 84,649 thous.) and GFI-POD item "Accruals and deferred income" (ADP 124; EUR 21,703 thous.) are in Audited report presented under item of short-term part item "Borrowings" (EUR 49,938 thous.), "Lease liabilities" (EUR 593 thous.), "Trade and other payables" (EUR 47,088 thous.), "Income tax liability" (EUR 2,877 thous.), "Provisions" (EUR 5,855 thous.).</t>
  </si>
  <si>
    <t>Summary of adjustments of GFI-POD reclassified income statement and consolidated statement of comprehensive income from Audited report for 2023</t>
  </si>
  <si>
    <t>GFI-POD item "Operating income" (ADP 001; EUR 372,208 thous.) is in Audited report presented under items "Sales revenue" (EUR 365,719 thous.), "Other income" (EUR 6,371 thous.), and "Other gains/(losses) - net" (EUR 118 thous.).</t>
  </si>
  <si>
    <t>GFI-POD item "Operating expenses" (ADP 007; EUR 329,806 thous.) are in Audited report presented under items "Cost of materials and services" (EUR 118,248 tis.), "Staff costs" (EUR 128,621 tis.), "Depreciation and amortisation" (EUR 65,778 thous.) and "Other operating expenses" (EUR 17,159 thous.).</t>
  </si>
  <si>
    <t xml:space="preserve">GFI-POD item "Material costs" (ADP 009; EUR 118,248 thous.) are in Audited report presented under item "Cost of materials and services" (EUR 118,248 thous.). </t>
  </si>
  <si>
    <t>GFI-POD item "Staff costs" (ADP 013; EUR 104,577 thous.) is in Audited report presented under item "Staff costs" (EUR 128,621 thous.). The rest of the amount EUR 24,044 thous. is presented under GFI-POD item: "Other expenses" (ADP 018; EUR 22,750 thous. and relates mainly to transport and other employee benefits and student costs) and "Provisions" (ADP 022; EUR 1,295 thous. and is related to provisions for emplyees).</t>
  </si>
  <si>
    <t>GFI-POD items "Other expenses" (ADP 018; EUR 36,169 thous.) and "Other operating expenses" (ADP 029; EUR 3,441 thous.) is in Audited report presented under item "Other operating expenses" (EUR 16,860 thous.) The rest of the amount EUR 22,750 thous. is previously explained under staff costs.</t>
  </si>
  <si>
    <t>GFI-POD item "Value adjustments" (ADP 019; EUR 37 thous.) is in Audited report presented under item "Other operating expenses" (EUR 37 thous.).</t>
  </si>
  <si>
    <t>GFI-POD item "Provisions" (ADP 022; EUR 1,557 thous.) is in Audited report presented under item "Other operating expenses" (EUR 263 thous.) and in the part of the item "Staff costs" (EUR 1,294 thous.).</t>
  </si>
  <si>
    <t>GFI-POD item "Financial income" (ADP 030; EUR 3,125 thous.) is in Audited report presented under item "Finance result - net" presented under part of financial income (EUR 3,125 thous.).</t>
  </si>
  <si>
    <t>GFI-POD item "Financial costs" (ADP 041; EUR 11,159 thous.) is in Audited report presented under item "Finance result - net" presented under part of financial expenses (EUR 11,159 thous.).</t>
  </si>
  <si>
    <t>Summary of adjustments of GFI-POD cash flow statement and consolidated cash flow statement from Audited report for 2023</t>
  </si>
  <si>
    <t>GFI-POD item "Net cash flow from operating activities" (ADP 020; EUR 113,287 thous.) is in Audited report presented in items "Net cash inflow from operating activities" in comparable amount of EUR 121,630 thous. and item "Interest paid" (Net cash inflow from financing activities) in the amount of EUR -8,343 thous.</t>
  </si>
  <si>
    <t>GFI-POD item "Net cash outflow from investment activities" (ADP 034; EUR -66,249 thous.) is in Audited report presented in item "Net cash outflow from investment activities" in comparable amount of EUR -66,249 thous.</t>
  </si>
  <si>
    <t>GFI-POD item "Net cash flow from financing activities" (ADP 046; EUR -81,153 thous.) is in Audited report presented in item "Net cash inflow from financing activities" in comparable amount of EUR -89,496 thous. increased for the item "Interest paid" in the amount of EUR 8,343 thous.</t>
  </si>
  <si>
    <t>Summary of adjustments of GFI-POD statement of changes in equity and consolidated statement of changes in shareholder's equity from Audited report for 2023</t>
  </si>
  <si>
    <t xml:space="preserve">                   NOTES TO THE ANNUAL FINANCIAL STATEMENTS - GFI
Name of issuer:   Valamar Riviera d.d.
Personal identification number (OIB):   36201212847
Reporting period: 1.1.2023 - 31.12.2023.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</si>
  <si>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GFI-POD item "Capital and reserves" (ADP 067; EUR 446,821 thous.) is in Audited report presented in items "Share capital" (EUR 221,915 thous.), "Treasury shares" (EUR -13,743 thous.), "Capital reserves" (EUR 1,219 thous.), "Legal reserves" (EUR 11,096 thous.), "Fair value reserves" (EUR 40 thous.), "Other reserves" (EUR 22,123 thous.), "Retained earnings" (EUR 65,618 thous.) and "Non-controlling interest" (EUR 138,553 thous.). Other reserves in Audited report consist of reserve for treasury shares in the amount of EUR 18,158 thous., other reserves in the amount of EUR 391 thous. as a result of the recognition of the salary costs for payments based on shares in principal instruments, and the remaining amount consists of the effects of consolidation. Retained earnings from the Audited report comes from the regular business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</si>
</sst>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theme="1"/>
      <name val="Arial"/>
      <family val="2"/>
      <charset val="238"/>
    </font>
    <font>
      <sz val="8"/>
      <color rgb="FFFF000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theme="0" tint="-0.34998626667073579"/>
      </left>
      <right/>
      <top/>
      <bottom/>
      <diagonal/>
    </border>
  </borders>
  <cellStyleXfs count="4">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cellStyleXfs>
  <cellXfs count="340">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6" fillId="0" borderId="44" xfId="0" applyNumberFormat="1" applyFont="1" applyFill="1" applyBorder="1" applyAlignment="1" applyProtection="1">
      <alignment horizontal="center" vertical="center"/>
    </xf>
    <xf numFmtId="165" fontId="16" fillId="9" borderId="44" xfId="0" applyNumberFormat="1" applyFont="1" applyFill="1" applyBorder="1" applyAlignment="1" applyProtection="1">
      <alignment horizontal="center" vertical="center"/>
    </xf>
    <xf numFmtId="165" fontId="16" fillId="9"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4" fontId="4" fillId="0" borderId="33" xfId="0" applyNumberFormat="1" applyFont="1" applyFill="1" applyBorder="1" applyAlignment="1" applyProtection="1">
      <alignment horizontal="center" vertical="center"/>
    </xf>
    <xf numFmtId="164" fontId="4" fillId="0" borderId="15" xfId="0" applyNumberFormat="1" applyFont="1" applyFill="1" applyBorder="1" applyAlignment="1" applyProtection="1">
      <alignment horizontal="center" vertical="center"/>
    </xf>
    <xf numFmtId="164" fontId="4" fillId="9" borderId="15" xfId="0" applyNumberFormat="1" applyFont="1" applyFill="1" applyBorder="1" applyAlignment="1" applyProtection="1">
      <alignment horizontal="center" vertical="center"/>
    </xf>
    <xf numFmtId="164" fontId="4" fillId="9" borderId="16" xfId="0" applyNumberFormat="1" applyFont="1" applyFill="1" applyBorder="1" applyAlignment="1" applyProtection="1">
      <alignment horizontal="center" vertical="center"/>
    </xf>
    <xf numFmtId="164"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4" fontId="4" fillId="10" borderId="33" xfId="0" applyNumberFormat="1" applyFont="1" applyFill="1" applyBorder="1" applyAlignment="1" applyProtection="1">
      <alignment horizontal="center" vertical="center"/>
    </xf>
    <xf numFmtId="164" fontId="4" fillId="10" borderId="15" xfId="0" applyNumberFormat="1" applyFont="1" applyFill="1" applyBorder="1" applyAlignment="1" applyProtection="1">
      <alignment horizontal="center" vertical="center"/>
    </xf>
    <xf numFmtId="0" fontId="11" fillId="10" borderId="0" xfId="3" applyFill="1" applyProtection="1"/>
    <xf numFmtId="164" fontId="4" fillId="9"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10" borderId="1" xfId="0" applyFont="1" applyFill="1" applyBorder="1"/>
    <xf numFmtId="0" fontId="0" fillId="10" borderId="32" xfId="0" applyFill="1" applyBorder="1"/>
    <xf numFmtId="0" fontId="5" fillId="10" borderId="49" xfId="0" applyFont="1" applyFill="1" applyBorder="1" applyAlignment="1">
      <alignment vertical="center"/>
    </xf>
    <xf numFmtId="0" fontId="0" fillId="10" borderId="48" xfId="0" applyFill="1" applyBorder="1"/>
    <xf numFmtId="0" fontId="25" fillId="10" borderId="47" xfId="0" applyFont="1" applyFill="1" applyBorder="1"/>
    <xf numFmtId="0" fontId="25" fillId="10" borderId="48" xfId="0" applyFont="1" applyFill="1" applyBorder="1" applyAlignment="1">
      <alignment wrapText="1"/>
    </xf>
    <xf numFmtId="0" fontId="25" fillId="10" borderId="48"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5" fillId="10" borderId="47" xfId="0" applyFont="1" applyFill="1" applyBorder="1" applyAlignment="1">
      <alignment vertical="top"/>
    </xf>
    <xf numFmtId="0" fontId="5"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3" fillId="0" borderId="51" xfId="0" applyNumberFormat="1" applyFont="1" applyFill="1" applyBorder="1" applyAlignment="1" applyProtection="1">
      <alignment vertical="center"/>
      <protection locked="0"/>
    </xf>
    <xf numFmtId="3" fontId="3" fillId="0" borderId="51" xfId="0" applyNumberFormat="1" applyFont="1" applyFill="1" applyBorder="1" applyAlignment="1" applyProtection="1">
      <alignment vertical="center"/>
      <protection locked="0" hidden="1"/>
    </xf>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9"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9"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9" borderId="15" xfId="0" applyNumberFormat="1" applyFont="1" applyFill="1" applyBorder="1" applyAlignment="1" applyProtection="1">
      <alignment vertical="center"/>
    </xf>
    <xf numFmtId="3" fontId="15" fillId="9"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9"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1" borderId="50" xfId="0" applyFont="1" applyFill="1" applyBorder="1" applyAlignment="1" applyProtection="1">
      <alignment horizontal="center" vertical="center"/>
      <protection locked="0"/>
    </xf>
    <xf numFmtId="3" fontId="15" fillId="9" borderId="14" xfId="0" applyNumberFormat="1" applyFont="1" applyFill="1" applyBorder="1" applyAlignment="1" applyProtection="1">
      <alignment horizontal="right" vertical="center" shrinkToFit="1"/>
    </xf>
    <xf numFmtId="3" fontId="15" fillId="9" borderId="16" xfId="0" applyNumberFormat="1" applyFont="1" applyFill="1" applyBorder="1" applyAlignment="1" applyProtection="1">
      <alignment horizontal="right" vertical="center" shrinkToFit="1"/>
    </xf>
    <xf numFmtId="3" fontId="15" fillId="10"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3" fontId="20" fillId="0" borderId="44" xfId="0" applyNumberFormat="1" applyFont="1" applyFill="1" applyBorder="1" applyAlignment="1" applyProtection="1">
      <alignment vertical="center" shrinkToFit="1"/>
    </xf>
    <xf numFmtId="3" fontId="20" fillId="9" borderId="44" xfId="0" applyNumberFormat="1" applyFont="1" applyFill="1" applyBorder="1" applyAlignment="1" applyProtection="1">
      <alignment vertical="center" shrinkToFit="1"/>
    </xf>
    <xf numFmtId="3" fontId="20" fillId="9" borderId="45" xfId="0" applyNumberFormat="1" applyFont="1" applyFill="1" applyBorder="1" applyAlignment="1" applyProtection="1">
      <alignment vertical="center" shrinkToFit="1"/>
    </xf>
    <xf numFmtId="3" fontId="3" fillId="8" borderId="44" xfId="0" applyNumberFormat="1" applyFont="1" applyFill="1" applyBorder="1" applyAlignment="1" applyProtection="1">
      <alignment vertical="center" shrinkToFit="1"/>
    </xf>
    <xf numFmtId="0" fontId="25" fillId="10" borderId="0" xfId="0" applyFont="1" applyFill="1" applyBorder="1"/>
    <xf numFmtId="0" fontId="25" fillId="10" borderId="47" xfId="0" applyFont="1" applyFill="1" applyBorder="1" applyAlignment="1">
      <alignment wrapText="1"/>
    </xf>
    <xf numFmtId="0" fontId="25" fillId="10" borderId="0" xfId="0" applyFont="1" applyFill="1" applyBorder="1" applyAlignment="1">
      <alignment wrapText="1"/>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0" fontId="26" fillId="10" borderId="0" xfId="0" applyFont="1" applyFill="1" applyBorder="1" applyAlignment="1">
      <alignment vertical="center"/>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0" xfId="0" applyFont="1" applyFill="1" applyBorder="1" applyAlignment="1">
      <alignment horizontal="center" vertical="center"/>
    </xf>
    <xf numFmtId="0" fontId="26" fillId="10" borderId="48" xfId="0" applyFont="1" applyFill="1" applyBorder="1" applyAlignment="1">
      <alignment vertical="center"/>
    </xf>
    <xf numFmtId="0" fontId="25" fillId="10" borderId="0" xfId="0" applyFont="1" applyFill="1" applyBorder="1" applyAlignment="1">
      <alignment vertical="top" wrapText="1"/>
    </xf>
    <xf numFmtId="0" fontId="25" fillId="10" borderId="0" xfId="0" applyFont="1" applyFill="1" applyBorder="1" applyAlignment="1">
      <alignment vertical="top"/>
    </xf>
    <xf numFmtId="0" fontId="5" fillId="10" borderId="0" xfId="0" applyFont="1" applyFill="1" applyBorder="1" applyAlignment="1">
      <alignment horizontal="right" vertical="center" wrapText="1"/>
    </xf>
    <xf numFmtId="0" fontId="27"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28" fillId="10" borderId="0" xfId="0" applyFont="1" applyFill="1" applyBorder="1" applyAlignment="1"/>
    <xf numFmtId="0" fontId="29" fillId="10" borderId="0" xfId="0" applyFont="1" applyFill="1" applyBorder="1" applyAlignment="1">
      <alignment vertical="center"/>
    </xf>
    <xf numFmtId="0" fontId="30" fillId="10" borderId="48" xfId="0" applyFont="1" applyFill="1" applyBorder="1" applyAlignment="1">
      <alignment vertical="center"/>
    </xf>
    <xf numFmtId="0" fontId="32" fillId="10" borderId="0" xfId="0" applyFont="1" applyFill="1" applyBorder="1" applyAlignment="1">
      <alignment vertical="center"/>
    </xf>
    <xf numFmtId="0" fontId="33" fillId="10" borderId="0" xfId="0" applyFont="1" applyFill="1" applyBorder="1" applyAlignment="1">
      <alignment vertical="center"/>
    </xf>
    <xf numFmtId="0" fontId="31" fillId="10" borderId="48" xfId="0" applyFont="1" applyFill="1" applyBorder="1" applyAlignment="1">
      <alignment vertical="center"/>
    </xf>
    <xf numFmtId="0" fontId="28" fillId="10" borderId="48" xfId="0" applyFont="1" applyFill="1" applyBorder="1"/>
    <xf numFmtId="49" fontId="4" fillId="11" borderId="50" xfId="0" applyNumberFormat="1" applyFont="1" applyFill="1" applyBorder="1" applyAlignment="1" applyProtection="1">
      <alignment horizontal="center" vertical="center"/>
      <protection locked="0"/>
    </xf>
    <xf numFmtId="1" fontId="4" fillId="11" borderId="50" xfId="0" applyNumberFormat="1" applyFont="1" applyFill="1" applyBorder="1" applyAlignment="1" applyProtection="1">
      <alignment horizontal="center" vertical="center"/>
      <protection locked="0"/>
    </xf>
    <xf numFmtId="3" fontId="15" fillId="9" borderId="15" xfId="0" applyNumberFormat="1" applyFont="1" applyFill="1" applyBorder="1" applyAlignment="1" applyProtection="1">
      <alignment horizontal="right" vertical="center" shrinkToFit="1"/>
      <protection locked="0"/>
    </xf>
    <xf numFmtId="3" fontId="15" fillId="9"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0" fontId="3" fillId="0" borderId="0" xfId="0" applyFont="1"/>
    <xf numFmtId="0" fontId="3" fillId="10" borderId="0" xfId="0" applyFont="1" applyFill="1"/>
    <xf numFmtId="0" fontId="43" fillId="10" borderId="0" xfId="0" applyFont="1" applyFill="1"/>
    <xf numFmtId="0" fontId="44" fillId="0" borderId="0" xfId="0" applyFont="1"/>
    <xf numFmtId="0" fontId="25" fillId="10" borderId="0" xfId="0" applyFont="1" applyFill="1" applyBorder="1"/>
    <xf numFmtId="0" fontId="5" fillId="10" borderId="47"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5" fillId="11" borderId="3" xfId="0" applyFont="1" applyFill="1" applyBorder="1" applyAlignment="1" applyProtection="1">
      <alignment vertical="center"/>
      <protection locked="0"/>
    </xf>
    <xf numFmtId="0" fontId="25" fillId="11" borderId="2" xfId="0" applyFont="1" applyFill="1" applyBorder="1" applyAlignment="1" applyProtection="1">
      <alignment vertical="center"/>
      <protection locked="0"/>
    </xf>
    <xf numFmtId="0" fontId="25"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1" fillId="10" borderId="31" xfId="0" applyFont="1" applyFill="1" applyBorder="1" applyAlignment="1">
      <alignment vertical="center"/>
    </xf>
    <xf numFmtId="0" fontId="21" fillId="10" borderId="1" xfId="0" applyFont="1" applyFill="1" applyBorder="1" applyAlignment="1">
      <alignment vertical="center"/>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10" borderId="0" xfId="0" applyFont="1" applyFill="1" applyBorder="1" applyAlignment="1">
      <alignment wrapText="1"/>
    </xf>
    <xf numFmtId="0" fontId="25" fillId="10" borderId="0" xfId="0" applyFont="1" applyFill="1" applyBorder="1" applyAlignment="1">
      <alignment vertical="center" wrapText="1"/>
    </xf>
    <xf numFmtId="0" fontId="23" fillId="10" borderId="47" xfId="0" applyFont="1" applyFill="1" applyBorder="1" applyAlignment="1">
      <alignment horizontal="center" vertical="center" wrapText="1"/>
    </xf>
    <xf numFmtId="0" fontId="23" fillId="10" borderId="0" xfId="0" applyFont="1" applyFill="1" applyBorder="1" applyAlignment="1">
      <alignment horizontal="center" vertical="center" wrapText="1"/>
    </xf>
    <xf numFmtId="0" fontId="5" fillId="10" borderId="47" xfId="0" applyFont="1" applyFill="1" applyBorder="1" applyAlignment="1">
      <alignment horizontal="right" vertical="center"/>
    </xf>
    <xf numFmtId="0" fontId="5" fillId="10" borderId="0" xfId="0" applyFont="1" applyFill="1" applyBorder="1" applyAlignment="1">
      <alignment horizontal="right" vertical="center"/>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48" xfId="0" applyFont="1" applyFill="1" applyBorder="1" applyAlignment="1">
      <alignment horizontal="right" vertical="center" wrapText="1"/>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26" fillId="10" borderId="47" xfId="0" applyFont="1" applyFill="1" applyBorder="1" applyAlignment="1">
      <alignment vertical="center"/>
    </xf>
    <xf numFmtId="0" fontId="26" fillId="10" borderId="0" xfId="0" applyFont="1" applyFill="1" applyBorder="1" applyAlignment="1">
      <alignment vertical="center"/>
    </xf>
    <xf numFmtId="0" fontId="25" fillId="10" borderId="47" xfId="0" applyFont="1" applyFill="1" applyBorder="1" applyAlignment="1">
      <alignment wrapText="1"/>
    </xf>
    <xf numFmtId="0" fontId="5" fillId="10" borderId="47"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5" fillId="11" borderId="3" xfId="0" applyFont="1" applyFill="1" applyBorder="1" applyProtection="1">
      <protection locked="0"/>
    </xf>
    <xf numFmtId="0" fontId="25" fillId="11" borderId="2" xfId="0" applyFont="1" applyFill="1" applyBorder="1" applyProtection="1">
      <protection locked="0"/>
    </xf>
    <xf numFmtId="0" fontId="25" fillId="11" borderId="4" xfId="0" applyFont="1" applyFill="1" applyBorder="1" applyProtection="1">
      <protection locked="0"/>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47" xfId="0" applyFont="1" applyFill="1" applyBorder="1" applyAlignment="1">
      <alignment horizontal="center" vertical="center"/>
    </xf>
    <xf numFmtId="0" fontId="31" fillId="10" borderId="0" xfId="0" applyFont="1" applyFill="1" applyBorder="1" applyAlignment="1">
      <alignment vertical="center"/>
    </xf>
    <xf numFmtId="0" fontId="31" fillId="10" borderId="48"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25" fillId="10" borderId="0" xfId="0" applyFont="1" applyFill="1" applyBorder="1" applyProtection="1">
      <protection locked="0"/>
    </xf>
    <xf numFmtId="0" fontId="25" fillId="10" borderId="0" xfId="0" applyFont="1" applyFill="1" applyBorder="1" applyAlignment="1">
      <alignment vertical="top"/>
    </xf>
    <xf numFmtId="0" fontId="25" fillId="10" borderId="0" xfId="0" applyFont="1" applyFill="1" applyBorder="1" applyAlignment="1">
      <alignment vertical="top" wrapText="1"/>
    </xf>
    <xf numFmtId="0" fontId="5" fillId="10" borderId="47" xfId="0" applyFont="1" applyFill="1" applyBorder="1" applyAlignment="1">
      <alignment horizontal="left" vertical="center"/>
    </xf>
    <xf numFmtId="0" fontId="5" fillId="10" borderId="0" xfId="0" applyFont="1" applyFill="1" applyBorder="1" applyAlignment="1">
      <alignment horizontal="left" vertical="center"/>
    </xf>
    <xf numFmtId="0" fontId="5"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35" fillId="9"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37" fillId="9" borderId="15" xfId="0" applyFont="1" applyFill="1" applyBorder="1" applyAlignment="1" applyProtection="1">
      <alignment horizontal="left" vertical="center" wrapText="1"/>
    </xf>
    <xf numFmtId="0" fontId="15" fillId="9" borderId="15"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15" fillId="9" borderId="25" xfId="0" applyFont="1" applyFill="1" applyBorder="1" applyAlignment="1" applyProtection="1">
      <alignment horizontal="left" vertical="center" wrapText="1"/>
    </xf>
    <xf numFmtId="0" fontId="15" fillId="9" borderId="26" xfId="0" applyFont="1" applyFill="1" applyBorder="1" applyAlignment="1" applyProtection="1">
      <alignment horizontal="left" vertical="center" wrapText="1"/>
    </xf>
    <xf numFmtId="0" fontId="15" fillId="9" borderId="27" xfId="0" applyFont="1" applyFill="1" applyBorder="1" applyAlignment="1" applyProtection="1">
      <alignment horizontal="left" vertical="center"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8" fillId="9" borderId="15" xfId="0" applyFont="1" applyFill="1" applyBorder="1" applyAlignment="1" applyProtection="1">
      <alignment horizontal="left" vertical="center" wrapText="1"/>
    </xf>
    <xf numFmtId="0" fontId="12" fillId="9" borderId="15"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indent="1"/>
    </xf>
    <xf numFmtId="0" fontId="12"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5" fillId="0" borderId="15"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xf>
    <xf numFmtId="0" fontId="18" fillId="0" borderId="15"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12" fillId="4" borderId="14" xfId="0" applyFont="1" applyFill="1" applyBorder="1" applyAlignment="1" applyProtection="1">
      <alignment vertical="center" wrapText="1"/>
    </xf>
    <xf numFmtId="0" fontId="5" fillId="10" borderId="15" xfId="0" applyFont="1" applyFill="1" applyBorder="1" applyAlignment="1" applyProtection="1">
      <alignment horizontal="left" vertical="center" wrapText="1" indent="1"/>
    </xf>
    <xf numFmtId="0" fontId="5" fillId="9" borderId="15" xfId="0" applyFont="1" applyFill="1" applyBorder="1" applyAlignment="1" applyProtection="1">
      <alignment horizontal="left" vertical="center" wrapText="1" indent="1"/>
    </xf>
    <xf numFmtId="0" fontId="5" fillId="9" borderId="16" xfId="0" applyFont="1" applyFill="1" applyBorder="1" applyAlignment="1" applyProtection="1">
      <alignment horizontal="left" vertical="center" wrapText="1" indent="1"/>
    </xf>
    <xf numFmtId="0" fontId="35" fillId="9" borderId="14"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9" borderId="25" xfId="0" applyFont="1" applyFill="1" applyBorder="1" applyAlignment="1" applyProtection="1">
      <alignment horizontal="left" vertical="center" wrapText="1"/>
    </xf>
    <xf numFmtId="0" fontId="4" fillId="9" borderId="26" xfId="0" applyFont="1" applyFill="1" applyBorder="1" applyAlignment="1" applyProtection="1">
      <alignment horizontal="left" vertical="center" wrapText="1"/>
    </xf>
    <xf numFmtId="0" fontId="4" fillId="9" borderId="27" xfId="0" applyFont="1" applyFill="1" applyBorder="1" applyAlignment="1" applyProtection="1">
      <alignment horizontal="left" vertical="center" wrapText="1"/>
    </xf>
    <xf numFmtId="0" fontId="12" fillId="9" borderId="22" xfId="0" applyFont="1" applyFill="1" applyBorder="1" applyAlignment="1" applyProtection="1">
      <alignment horizontal="left" vertical="center" wrapText="1"/>
    </xf>
    <xf numFmtId="0" fontId="12" fillId="9" borderId="23" xfId="0" applyFont="1" applyFill="1" applyBorder="1" applyAlignment="1" applyProtection="1">
      <alignment horizontal="left" vertical="center" wrapText="1"/>
    </xf>
    <xf numFmtId="0" fontId="12" fillId="9" borderId="24" xfId="0" applyFont="1" applyFill="1" applyBorder="1" applyAlignment="1" applyProtection="1">
      <alignment horizontal="left" vertical="center" wrapText="1"/>
    </xf>
    <xf numFmtId="0" fontId="12" fillId="7" borderId="31" xfId="0" applyFont="1" applyFill="1" applyBorder="1" applyAlignment="1" applyProtection="1">
      <alignment horizontal="left" vertical="center" shrinkToFit="1"/>
    </xf>
    <xf numFmtId="0" fontId="12" fillId="7" borderId="1" xfId="0" applyFont="1" applyFill="1" applyBorder="1" applyAlignment="1" applyProtection="1">
      <alignment horizontal="left" vertical="center" shrinkToFit="1"/>
    </xf>
    <xf numFmtId="0" fontId="12" fillId="7"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2" fillId="9" borderId="25" xfId="0" applyFont="1" applyFill="1" applyBorder="1" applyAlignment="1" applyProtection="1">
      <alignment horizontal="left" vertical="center" wrapText="1"/>
    </xf>
    <xf numFmtId="0" fontId="12" fillId="9" borderId="26" xfId="0" applyFont="1" applyFill="1" applyBorder="1" applyAlignment="1" applyProtection="1">
      <alignment horizontal="left" vertical="center" wrapText="1"/>
    </xf>
    <xf numFmtId="0" fontId="12" fillId="9"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5" fillId="9" borderId="25" xfId="0" applyFont="1" applyFill="1" applyBorder="1" applyAlignment="1" applyProtection="1">
      <alignment horizontal="left" vertical="center" wrapText="1" indent="1"/>
    </xf>
    <xf numFmtId="0" fontId="5" fillId="9" borderId="26" xfId="0" applyFont="1" applyFill="1" applyBorder="1" applyAlignment="1" applyProtection="1">
      <alignment horizontal="left" vertical="center" wrapText="1" indent="1"/>
    </xf>
    <xf numFmtId="0" fontId="5" fillId="9"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16" fillId="2" borderId="5"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38" fillId="9" borderId="16" xfId="0" applyFont="1" applyFill="1" applyBorder="1" applyAlignment="1" applyProtection="1">
      <alignment horizontal="left" vertical="center" wrapText="1"/>
    </xf>
    <xf numFmtId="0" fontId="12" fillId="9" borderId="16" xfId="0" applyFont="1" applyFill="1" applyBorder="1" applyAlignment="1" applyProtection="1">
      <alignment horizontal="left" vertical="center" wrapText="1"/>
    </xf>
    <xf numFmtId="0" fontId="5" fillId="7" borderId="1" xfId="0" applyFont="1" applyFill="1" applyBorder="1" applyAlignment="1" applyProtection="1">
      <alignment horizontal="left" vertical="center" shrinkToFit="1"/>
    </xf>
    <xf numFmtId="0" fontId="5" fillId="7" borderId="32" xfId="0" applyFont="1" applyFill="1" applyBorder="1" applyAlignment="1" applyProtection="1">
      <alignment horizontal="left" vertical="center" shrinkToFit="1"/>
    </xf>
    <xf numFmtId="0" fontId="5" fillId="0" borderId="33" xfId="0"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3" fillId="0" borderId="44" xfId="0" applyFont="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17" fillId="6"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9" borderId="44" xfId="0" applyFont="1" applyFill="1" applyBorder="1" applyAlignment="1" applyProtection="1">
      <alignment horizontal="left" vertical="center" wrapText="1"/>
    </xf>
    <xf numFmtId="0" fontId="42" fillId="9" borderId="45" xfId="0" applyFont="1" applyFill="1" applyBorder="1" applyAlignment="1" applyProtection="1">
      <alignment horizontal="left" vertical="center" wrapText="1"/>
    </xf>
    <xf numFmtId="0" fontId="3" fillId="0" borderId="46" xfId="0" applyFont="1" applyBorder="1" applyProtection="1"/>
    <xf numFmtId="0" fontId="16" fillId="0" borderId="44" xfId="0" applyFont="1" applyBorder="1" applyAlignment="1" applyProtection="1">
      <alignment horizontal="left" vertical="center" wrapText="1"/>
    </xf>
    <xf numFmtId="0" fontId="16" fillId="9" borderId="44"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6" borderId="43" xfId="0" applyFont="1" applyFill="1" applyBorder="1" applyAlignment="1" applyProtection="1">
      <alignment horizontal="left" vertical="center"/>
    </xf>
    <xf numFmtId="0" fontId="19" fillId="6" borderId="43" xfId="0" applyFont="1" applyFill="1" applyBorder="1" applyAlignment="1" applyProtection="1">
      <alignment vertical="center"/>
    </xf>
    <xf numFmtId="0" fontId="3" fillId="0" borderId="43"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0" fontId="3" fillId="0" borderId="0" xfId="0" applyFont="1" applyAlignment="1">
      <alignment horizontal="left" wrapText="1"/>
    </xf>
    <xf numFmtId="0" fontId="16" fillId="0" borderId="0" xfId="0" applyFont="1" applyAlignment="1">
      <alignment horizontal="left"/>
    </xf>
    <xf numFmtId="0" fontId="3" fillId="0" borderId="0" xfId="0" applyFont="1" applyAlignment="1">
      <alignment horizontal="left" vertical="center" wrapText="1"/>
    </xf>
    <xf numFmtId="0" fontId="3" fillId="10" borderId="52" xfId="0" applyFont="1" applyFill="1" applyBorder="1" applyAlignment="1">
      <alignment horizontal="left" vertical="center" wrapText="1"/>
    </xf>
    <xf numFmtId="0" fontId="3" fillId="10" borderId="0" xfId="0" applyFont="1" applyFill="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4">
    <cellStyle name="Hyperlink 2" xfId="2" xr:uid="{00000000-0005-0000-0000-000000000000}"/>
    <cellStyle name="Normal" xfId="0" builtinId="0"/>
    <cellStyle name="Normal 2" xfId="3" xr:uid="{00000000-0005-0000-0000-000002000000}"/>
    <cellStyle name="Style 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5" xr6:uid="{00000000-000C-0000-FFFF-FFFF49020000}" r="H42" connectionId="0">
    <xmlCellPr id="1" xr6:uid="{00000000-0010-0000-4902-000001000000}" uniqueName="P1078159">
      <xmlPr mapId="1" xpath="/GFI-IZD-POD/NTD-GFI-IZD-POD_1000343/P1078159" xmlDataType="decimal"/>
    </xmlCellPr>
  </singleXmlCell>
  <singleXmlCell id="606" xr6:uid="{00000000-000C-0000-FFFF-FFFF4A020000}" r="I42" connectionId="0">
    <xmlCellPr id="1" xr6:uid="{00000000-0010-0000-4A02-000001000000}" uniqueName="P1078160">
      <xmlPr mapId="1" xpath="/GFI-IZD-POD/NTD-GFI-IZD-POD_1000343/P1078160" xmlDataType="decimal"/>
    </xmlCellPr>
  </singleXmlCell>
  <singleXmlCell id="607" xr6:uid="{00000000-000C-0000-FFFF-FFFF4B020000}" r="H43" connectionId="0">
    <xmlCellPr id="1" xr6:uid="{00000000-0010-0000-4B02-000001000000}" uniqueName="P1078161">
      <xmlPr mapId="1" xpath="/GFI-IZD-POD/NTD-GFI-IZD-POD_1000343/P1078161" xmlDataType="decimal"/>
    </xmlCellPr>
  </singleXmlCell>
  <singleXmlCell id="608" xr6:uid="{00000000-000C-0000-FFFF-FFFF4C020000}" r="I43" connectionId="0">
    <xmlCellPr id="1" xr6:uid="{00000000-0010-0000-4C02-000001000000}" uniqueName="P1078162">
      <xmlPr mapId="1" xpath="/GFI-IZD-POD/NTD-GFI-IZD-POD_1000343/P1078162" xmlDataType="decimal"/>
    </xmlCellPr>
  </singleXmlCell>
  <singleXmlCell id="609" xr6:uid="{00000000-000C-0000-FFFF-FFFF4D020000}" r="H44" connectionId="0">
    <xmlCellPr id="1" xr6:uid="{00000000-0010-0000-4D02-000001000000}" uniqueName="P1078163">
      <xmlPr mapId="1" xpath="/GFI-IZD-POD/NTD-GFI-IZD-POD_1000343/P1078163" xmlDataType="decimal"/>
    </xmlCellPr>
  </singleXmlCell>
  <singleXmlCell id="610" xr6:uid="{00000000-000C-0000-FFFF-FFFF4E020000}" r="I44" connectionId="0">
    <xmlCellPr id="1" xr6:uid="{00000000-0010-0000-4E02-000001000000}" uniqueName="P1078164">
      <xmlPr mapId="1" xpath="/GFI-IZD-POD/NTD-GFI-IZD-POD_1000343/P1078164" xmlDataType="decimal"/>
    </xmlCellPr>
  </singleXmlCell>
  <singleXmlCell id="611" xr6:uid="{00000000-000C-0000-FFFF-FFFF4F020000}" r="H45" connectionId="0">
    <xmlCellPr id="1" xr6:uid="{00000000-0010-0000-4F02-000001000000}" uniqueName="P1078165">
      <xmlPr mapId="1" xpath="/GFI-IZD-POD/NTD-GFI-IZD-POD_1000343/P1078165" xmlDataType="decimal"/>
    </xmlCellPr>
  </singleXmlCell>
  <singleXmlCell id="612" xr6:uid="{00000000-000C-0000-FFFF-FFFF50020000}" r="I45" connectionId="0">
    <xmlCellPr id="1" xr6:uid="{00000000-0010-0000-5002-000001000000}" uniqueName="P1078166">
      <xmlPr mapId="1" xpath="/GFI-IZD-POD/NTD-GFI-IZD-POD_1000343/P1078166" xmlDataType="decimal"/>
    </xmlCellPr>
  </singleXmlCell>
  <singleXmlCell id="613" xr6:uid="{00000000-000C-0000-FFFF-FFFF51020000}" r="H46" connectionId="0">
    <xmlCellPr id="1" xr6:uid="{00000000-0010-0000-5102-000001000000}" uniqueName="P1078167">
      <xmlPr mapId="1" xpath="/GFI-IZD-POD/NTD-GFI-IZD-POD_1000343/P1078167" xmlDataType="decimal"/>
    </xmlCellPr>
  </singleXmlCell>
  <singleXmlCell id="614" xr6:uid="{00000000-000C-0000-FFFF-FFFF52020000}" r="I46" connectionId="0">
    <xmlCellPr id="1" xr6:uid="{00000000-0010-0000-5202-000001000000}" uniqueName="P1078168">
      <xmlPr mapId="1" xpath="/GFI-IZD-POD/NTD-GFI-IZD-POD_1000343/P1078168" xmlDataType="decimal"/>
    </xmlCellPr>
  </singleXmlCell>
  <singleXmlCell id="615" xr6:uid="{00000000-000C-0000-FFFF-FFFF53020000}" r="H47" connectionId="0">
    <xmlCellPr id="1" xr6:uid="{00000000-0010-0000-5302-000001000000}" uniqueName="P1078169">
      <xmlPr mapId="1" xpath="/GFI-IZD-POD/NTD-GFI-IZD-POD_1000343/P1078169" xmlDataType="decimal"/>
    </xmlCellPr>
  </singleXmlCell>
  <singleXmlCell id="616" xr6:uid="{00000000-000C-0000-FFFF-FFFF54020000}" r="I47" connectionId="0">
    <xmlCellPr id="1" xr6:uid="{00000000-0010-0000-5402-000001000000}" uniqueName="P1078170">
      <xmlPr mapId="1" xpath="/GFI-IZD-POD/NTD-GFI-IZD-POD_1000343/P1078170" xmlDataType="decimal"/>
    </xmlCellPr>
  </singleXmlCell>
  <singleXmlCell id="617" xr6:uid="{00000000-000C-0000-FFFF-FFFF55020000}" r="H48" connectionId="0">
    <xmlCellPr id="1" xr6:uid="{00000000-0010-0000-5502-000001000000}" uniqueName="P1078171">
      <xmlPr mapId="1" xpath="/GFI-IZD-POD/NTD-GFI-IZD-POD_1000343/P1078171" xmlDataType="decimal"/>
    </xmlCellPr>
  </singleXmlCell>
  <singleXmlCell id="618" xr6:uid="{00000000-000C-0000-FFFF-FFFF56020000}" r="I48" connectionId="0">
    <xmlCellPr id="1" xr6:uid="{00000000-0010-0000-5602-000001000000}" uniqueName="P1078172">
      <xmlPr mapId="1" xpath="/GFI-IZD-POD/NTD-GFI-IZD-POD_1000343/P1078172" xmlDataType="decimal"/>
    </xmlCellPr>
  </singleXmlCell>
  <singleXmlCell id="619" xr6:uid="{00000000-000C-0000-FFFF-FFFF57020000}" r="H49" connectionId="0">
    <xmlCellPr id="1" xr6:uid="{00000000-0010-0000-5702-000001000000}" uniqueName="P1078173">
      <xmlPr mapId="1" xpath="/GFI-IZD-POD/NTD-GFI-IZD-POD_1000343/P1078173" xmlDataType="decimal"/>
    </xmlCellPr>
  </singleXmlCell>
  <singleXmlCell id="620" xr6:uid="{00000000-000C-0000-FFFF-FFFF58020000}" r="I49" connectionId="0">
    <xmlCellPr id="1" xr6:uid="{00000000-0010-0000-5802-000001000000}" uniqueName="P1078174">
      <xmlPr mapId="1" xpath="/GFI-IZD-POD/NTD-GFI-IZD-POD_1000343/P1078174" xmlDataType="decimal"/>
    </xmlCellPr>
  </singleXmlCell>
  <singleXmlCell id="621" xr6:uid="{00000000-000C-0000-FFFF-FFFF59020000}" r="H50" connectionId="0">
    <xmlCellPr id="1" xr6:uid="{00000000-0010-0000-5902-000001000000}" uniqueName="P1078175">
      <xmlPr mapId="1" xpath="/GFI-IZD-POD/NTD-GFI-IZD-POD_1000343/P1078175" xmlDataType="decimal"/>
    </xmlCellPr>
  </singleXmlCell>
  <singleXmlCell id="622" xr6:uid="{00000000-000C-0000-FFFF-FFFF5A020000}" r="I50" connectionId="0">
    <xmlCellPr id="1" xr6:uid="{00000000-0010-0000-5A02-000001000000}" uniqueName="P1078176">
      <xmlPr mapId="1" xpath="/GFI-IZD-POD/NTD-GFI-IZD-POD_1000343/P1078176" xmlDataType="decimal"/>
    </xmlCellPr>
  </singleXmlCell>
  <singleXmlCell id="623" xr6:uid="{00000000-000C-0000-FFFF-FFFF5B020000}" r="H51" connectionId="0">
    <xmlCellPr id="1" xr6:uid="{00000000-0010-0000-5B02-000001000000}" uniqueName="P1078177">
      <xmlPr mapId="1" xpath="/GFI-IZD-POD/NTD-GFI-IZD-POD_1000343/P1078177" xmlDataType="decimal"/>
    </xmlCellPr>
  </singleXmlCell>
  <singleXmlCell id="624" xr6:uid="{00000000-000C-0000-FFFF-FFFF5C020000}" r="I51" connectionId="0">
    <xmlCellPr id="1" xr6:uid="{00000000-0010-0000-5C02-000001000000}" uniqueName="P1078178">
      <xmlPr mapId="1" xpath="/GFI-IZD-POD/NTD-GFI-IZD-POD_1000343/P1078178" xmlDataType="decimal"/>
    </xmlCellPr>
  </singleXmlCell>
  <singleXmlCell id="625" xr6:uid="{00000000-000C-0000-FFFF-FFFF5D020000}" r="H52" connectionId="0">
    <xmlCellPr id="1" xr6:uid="{00000000-0010-0000-5D02-000001000000}" uniqueName="P1078179">
      <xmlPr mapId="1" xpath="/GFI-IZD-POD/NTD-GFI-IZD-POD_1000343/P1078179" xmlDataType="decimal"/>
    </xmlCellPr>
  </singleXmlCell>
  <singleXmlCell id="626" xr6:uid="{00000000-000C-0000-FFFF-FFFF5E020000}" r="I52" connectionId="0">
    <xmlCellPr id="1" xr6:uid="{00000000-0010-0000-5E02-000001000000}" uniqueName="P1078180">
      <xmlPr mapId="1" xpath="/GFI-IZD-POD/NTD-GFI-IZD-POD_1000343/P1078180" xmlDataType="decimal"/>
    </xmlCellPr>
  </singleXmlCell>
  <singleXmlCell id="627" xr6:uid="{00000000-000C-0000-FFFF-FFFF5F020000}" r="H53" connectionId="0">
    <xmlCellPr id="1" xr6:uid="{00000000-0010-0000-5F02-000001000000}" uniqueName="P1078181">
      <xmlPr mapId="1" xpath="/GFI-IZD-POD/NTD-GFI-IZD-POD_1000343/P1078181" xmlDataType="decimal"/>
    </xmlCellPr>
  </singleXmlCell>
  <singleXmlCell id="628" xr6:uid="{00000000-000C-0000-FFFF-FFFF60020000}" r="I53" connectionId="0">
    <xmlCellPr id="1" xr6:uid="{00000000-0010-0000-6002-000001000000}" uniqueName="P1078182">
      <xmlPr mapId="1" xpath="/GFI-IZD-POD/NTD-GFI-IZD-POD_1000343/P1078182" xmlDataType="decimal"/>
    </xmlCellPr>
  </singleXmlCell>
  <singleXmlCell id="603" xr6:uid="{00000000-000C-0000-FFFF-FFFF61020000}" r="H41" connectionId="0">
    <xmlCellPr id="1" xr6:uid="{00000000-0010-0000-6102-000001000000}" uniqueName="P1078157">
      <xmlPr mapId="1" xpath="/GFI-IZD-POD/NTD-GFI-IZD-POD_1000343/P1078157" xmlDataType="decimal"/>
    </xmlCellPr>
  </singleXmlCell>
  <singleXmlCell id="604" xr6:uid="{00000000-000C-0000-FFFF-FFFF62020000}" r="I41" connectionId="0">
    <xmlCellPr id="1" xr6:uid="{00000000-0010-0000-6202-000001000000}" uniqueName="P1078158">
      <xmlPr mapId="1" xpath="/GFI-IZD-POD/NTD-GFI-IZD-POD_1000343/P1078158"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zoomScaleSheetLayoutView="115" workbookViewId="0">
      <selection activeCell="D32" sqref="D32:G32"/>
    </sheetView>
  </sheetViews>
  <sheetFormatPr defaultRowHeight="12.75" x14ac:dyDescent="0.2"/>
  <cols>
    <col min="1" max="1" width="12.42578125" customWidth="1"/>
    <col min="2" max="2" width="9.140625" customWidth="1"/>
    <col min="9" max="9" width="12.7109375" customWidth="1"/>
  </cols>
  <sheetData>
    <row r="1" spans="1:10" ht="15.75" x14ac:dyDescent="0.2">
      <c r="A1" s="133"/>
      <c r="B1" s="134"/>
      <c r="C1" s="134"/>
      <c r="D1" s="29"/>
      <c r="E1" s="29"/>
      <c r="F1" s="29"/>
      <c r="G1" s="29"/>
      <c r="H1" s="29"/>
      <c r="I1" s="29"/>
      <c r="J1" s="30"/>
    </row>
    <row r="2" spans="1:10" ht="14.45" customHeight="1" x14ac:dyDescent="0.2">
      <c r="A2" s="135" t="s">
        <v>0</v>
      </c>
      <c r="B2" s="136"/>
      <c r="C2" s="136"/>
      <c r="D2" s="136"/>
      <c r="E2" s="136"/>
      <c r="F2" s="136"/>
      <c r="G2" s="136"/>
      <c r="H2" s="136"/>
      <c r="I2" s="136"/>
      <c r="J2" s="137"/>
    </row>
    <row r="3" spans="1:10" ht="15" x14ac:dyDescent="0.2">
      <c r="A3" s="85"/>
      <c r="B3" s="86"/>
      <c r="C3" s="86"/>
      <c r="D3" s="86"/>
      <c r="E3" s="86"/>
      <c r="F3" s="86"/>
      <c r="G3" s="86"/>
      <c r="H3" s="86"/>
      <c r="I3" s="86"/>
      <c r="J3" s="87"/>
    </row>
    <row r="4" spans="1:10" ht="33.6" customHeight="1" x14ac:dyDescent="0.2">
      <c r="A4" s="138" t="s">
        <v>1</v>
      </c>
      <c r="B4" s="139"/>
      <c r="C4" s="139"/>
      <c r="D4" s="139"/>
      <c r="E4" s="140">
        <v>44927</v>
      </c>
      <c r="F4" s="141"/>
      <c r="G4" s="93" t="s">
        <v>2</v>
      </c>
      <c r="H4" s="140">
        <v>45291</v>
      </c>
      <c r="I4" s="141"/>
      <c r="J4" s="31"/>
    </row>
    <row r="5" spans="1:10" s="98" customFormat="1" ht="10.15" customHeight="1" x14ac:dyDescent="0.25">
      <c r="A5" s="142"/>
      <c r="B5" s="143"/>
      <c r="C5" s="143"/>
      <c r="D5" s="143"/>
      <c r="E5" s="143"/>
      <c r="F5" s="143"/>
      <c r="G5" s="143"/>
      <c r="H5" s="143"/>
      <c r="I5" s="143"/>
      <c r="J5" s="144"/>
    </row>
    <row r="6" spans="1:10" ht="20.45" customHeight="1" x14ac:dyDescent="0.2">
      <c r="A6" s="88"/>
      <c r="B6" s="99" t="s">
        <v>3</v>
      </c>
      <c r="C6" s="89"/>
      <c r="D6" s="89"/>
      <c r="E6" s="111">
        <v>2023</v>
      </c>
      <c r="F6" s="100"/>
      <c r="G6" s="93"/>
      <c r="H6" s="100"/>
      <c r="I6" s="100"/>
      <c r="J6" s="40"/>
    </row>
    <row r="7" spans="1:10" s="102" customFormat="1" ht="10.9" customHeight="1" x14ac:dyDescent="0.2">
      <c r="A7" s="88"/>
      <c r="B7" s="89"/>
      <c r="C7" s="89"/>
      <c r="D7" s="89"/>
      <c r="E7" s="101"/>
      <c r="F7" s="101"/>
      <c r="G7" s="93"/>
      <c r="H7" s="101"/>
      <c r="I7" s="101"/>
      <c r="J7" s="40"/>
    </row>
    <row r="8" spans="1:10" ht="37.9" customHeight="1" x14ac:dyDescent="0.2">
      <c r="A8" s="147" t="s">
        <v>4</v>
      </c>
      <c r="B8" s="148"/>
      <c r="C8" s="148"/>
      <c r="D8" s="148"/>
      <c r="E8" s="148"/>
      <c r="F8" s="148"/>
      <c r="G8" s="148"/>
      <c r="H8" s="148"/>
      <c r="I8" s="148"/>
      <c r="J8" s="32"/>
    </row>
    <row r="9" spans="1:10" ht="14.25" x14ac:dyDescent="0.2">
      <c r="A9" s="33"/>
      <c r="B9" s="82"/>
      <c r="C9" s="82"/>
      <c r="D9" s="82"/>
      <c r="E9" s="146"/>
      <c r="F9" s="146"/>
      <c r="G9" s="119"/>
      <c r="H9" s="119"/>
      <c r="I9" s="91"/>
      <c r="J9" s="92"/>
    </row>
    <row r="10" spans="1:10" ht="25.9" customHeight="1" x14ac:dyDescent="0.2">
      <c r="A10" s="149" t="s">
        <v>5</v>
      </c>
      <c r="B10" s="150"/>
      <c r="C10" s="151" t="s">
        <v>494</v>
      </c>
      <c r="D10" s="152"/>
      <c r="E10" s="83"/>
      <c r="F10" s="121" t="s">
        <v>6</v>
      </c>
      <c r="G10" s="153"/>
      <c r="H10" s="154" t="s">
        <v>495</v>
      </c>
      <c r="I10" s="155"/>
      <c r="J10" s="34"/>
    </row>
    <row r="11" spans="1:10" ht="15.6" customHeight="1" x14ac:dyDescent="0.2">
      <c r="A11" s="33"/>
      <c r="B11" s="82"/>
      <c r="C11" s="82"/>
      <c r="D11" s="82"/>
      <c r="E11" s="145"/>
      <c r="F11" s="145"/>
      <c r="G11" s="145"/>
      <c r="H11" s="145"/>
      <c r="I11" s="84"/>
      <c r="J11" s="34"/>
    </row>
    <row r="12" spans="1:10" ht="21" customHeight="1" x14ac:dyDescent="0.2">
      <c r="A12" s="120" t="s">
        <v>7</v>
      </c>
      <c r="B12" s="150"/>
      <c r="C12" s="151" t="s">
        <v>496</v>
      </c>
      <c r="D12" s="152"/>
      <c r="E12" s="158"/>
      <c r="F12" s="145"/>
      <c r="G12" s="145"/>
      <c r="H12" s="145"/>
      <c r="I12" s="84"/>
      <c r="J12" s="34"/>
    </row>
    <row r="13" spans="1:10" ht="10.9" customHeight="1" x14ac:dyDescent="0.2">
      <c r="A13" s="83"/>
      <c r="B13" s="84"/>
      <c r="C13" s="82"/>
      <c r="D13" s="82"/>
      <c r="E13" s="119"/>
      <c r="F13" s="119"/>
      <c r="G13" s="119"/>
      <c r="H13" s="119"/>
      <c r="I13" s="82"/>
      <c r="J13" s="35"/>
    </row>
    <row r="14" spans="1:10" ht="22.9" customHeight="1" x14ac:dyDescent="0.2">
      <c r="A14" s="120" t="s">
        <v>8</v>
      </c>
      <c r="B14" s="153"/>
      <c r="C14" s="151" t="s">
        <v>497</v>
      </c>
      <c r="D14" s="152"/>
      <c r="E14" s="156"/>
      <c r="F14" s="157"/>
      <c r="G14" s="97" t="s">
        <v>9</v>
      </c>
      <c r="H14" s="151" t="s">
        <v>498</v>
      </c>
      <c r="I14" s="152"/>
      <c r="J14" s="94"/>
    </row>
    <row r="15" spans="1:10" ht="14.45" customHeight="1" x14ac:dyDescent="0.2">
      <c r="A15" s="83"/>
      <c r="B15" s="84"/>
      <c r="C15" s="82"/>
      <c r="D15" s="82"/>
      <c r="E15" s="119"/>
      <c r="F15" s="119"/>
      <c r="G15" s="119"/>
      <c r="H15" s="119"/>
      <c r="I15" s="82"/>
      <c r="J15" s="35"/>
    </row>
    <row r="16" spans="1:10" ht="13.15" customHeight="1" x14ac:dyDescent="0.2">
      <c r="A16" s="120" t="s">
        <v>10</v>
      </c>
      <c r="B16" s="153"/>
      <c r="C16" s="151" t="s">
        <v>499</v>
      </c>
      <c r="D16" s="152"/>
      <c r="E16" s="90"/>
      <c r="F16" s="90"/>
      <c r="G16" s="90"/>
      <c r="H16" s="90"/>
      <c r="I16" s="90"/>
      <c r="J16" s="94"/>
    </row>
    <row r="17" spans="1:10" ht="14.45" customHeight="1" x14ac:dyDescent="0.2">
      <c r="A17" s="159"/>
      <c r="B17" s="160"/>
      <c r="C17" s="160"/>
      <c r="D17" s="160"/>
      <c r="E17" s="160"/>
      <c r="F17" s="160"/>
      <c r="G17" s="160"/>
      <c r="H17" s="160"/>
      <c r="I17" s="160"/>
      <c r="J17" s="161"/>
    </row>
    <row r="18" spans="1:10" x14ac:dyDescent="0.2">
      <c r="A18" s="149" t="s">
        <v>11</v>
      </c>
      <c r="B18" s="150"/>
      <c r="C18" s="162" t="s">
        <v>500</v>
      </c>
      <c r="D18" s="163"/>
      <c r="E18" s="163"/>
      <c r="F18" s="163"/>
      <c r="G18" s="163"/>
      <c r="H18" s="163"/>
      <c r="I18" s="163"/>
      <c r="J18" s="164"/>
    </row>
    <row r="19" spans="1:10" ht="14.25" x14ac:dyDescent="0.2">
      <c r="A19" s="33"/>
      <c r="B19" s="82"/>
      <c r="C19" s="96"/>
      <c r="D19" s="82"/>
      <c r="E19" s="119"/>
      <c r="F19" s="119"/>
      <c r="G19" s="119"/>
      <c r="H19" s="119"/>
      <c r="I19" s="82"/>
      <c r="J19" s="35"/>
    </row>
    <row r="20" spans="1:10" ht="14.25" x14ac:dyDescent="0.2">
      <c r="A20" s="149" t="s">
        <v>12</v>
      </c>
      <c r="B20" s="150"/>
      <c r="C20" s="154">
        <v>52440</v>
      </c>
      <c r="D20" s="155"/>
      <c r="E20" s="119"/>
      <c r="F20" s="119"/>
      <c r="G20" s="162" t="s">
        <v>501</v>
      </c>
      <c r="H20" s="163"/>
      <c r="I20" s="163"/>
      <c r="J20" s="164"/>
    </row>
    <row r="21" spans="1:10" ht="14.25" x14ac:dyDescent="0.2">
      <c r="A21" s="33"/>
      <c r="B21" s="82"/>
      <c r="C21" s="82"/>
      <c r="D21" s="82"/>
      <c r="E21" s="119"/>
      <c r="F21" s="119"/>
      <c r="G21" s="119"/>
      <c r="H21" s="119"/>
      <c r="I21" s="82"/>
      <c r="J21" s="35"/>
    </row>
    <row r="22" spans="1:10" x14ac:dyDescent="0.2">
      <c r="A22" s="149" t="s">
        <v>13</v>
      </c>
      <c r="B22" s="150"/>
      <c r="C22" s="162" t="s">
        <v>502</v>
      </c>
      <c r="D22" s="163"/>
      <c r="E22" s="163"/>
      <c r="F22" s="163"/>
      <c r="G22" s="163"/>
      <c r="H22" s="163"/>
      <c r="I22" s="163"/>
      <c r="J22" s="164"/>
    </row>
    <row r="23" spans="1:10" ht="14.25" x14ac:dyDescent="0.2">
      <c r="A23" s="33"/>
      <c r="B23" s="82"/>
      <c r="C23" s="82"/>
      <c r="D23" s="82"/>
      <c r="E23" s="119"/>
      <c r="F23" s="119"/>
      <c r="G23" s="119"/>
      <c r="H23" s="119"/>
      <c r="I23" s="82"/>
      <c r="J23" s="35"/>
    </row>
    <row r="24" spans="1:10" ht="14.25" x14ac:dyDescent="0.2">
      <c r="A24" s="149" t="s">
        <v>14</v>
      </c>
      <c r="B24" s="150"/>
      <c r="C24" s="165" t="s">
        <v>503</v>
      </c>
      <c r="D24" s="166"/>
      <c r="E24" s="166"/>
      <c r="F24" s="166"/>
      <c r="G24" s="166"/>
      <c r="H24" s="166"/>
      <c r="I24" s="166"/>
      <c r="J24" s="167"/>
    </row>
    <row r="25" spans="1:10" ht="14.25" x14ac:dyDescent="0.2">
      <c r="A25" s="33"/>
      <c r="B25" s="82"/>
      <c r="C25" s="96"/>
      <c r="D25" s="82"/>
      <c r="E25" s="119"/>
      <c r="F25" s="119"/>
      <c r="G25" s="119"/>
      <c r="H25" s="119"/>
      <c r="I25" s="82"/>
      <c r="J25" s="35"/>
    </row>
    <row r="26" spans="1:10" ht="14.25" x14ac:dyDescent="0.2">
      <c r="A26" s="149" t="s">
        <v>15</v>
      </c>
      <c r="B26" s="150"/>
      <c r="C26" s="165" t="s">
        <v>504</v>
      </c>
      <c r="D26" s="166"/>
      <c r="E26" s="166"/>
      <c r="F26" s="166"/>
      <c r="G26" s="166"/>
      <c r="H26" s="166"/>
      <c r="I26" s="166"/>
      <c r="J26" s="167"/>
    </row>
    <row r="27" spans="1:10" ht="13.9" customHeight="1" x14ac:dyDescent="0.2">
      <c r="A27" s="33"/>
      <c r="B27" s="82"/>
      <c r="C27" s="96"/>
      <c r="D27" s="82"/>
      <c r="E27" s="119"/>
      <c r="F27" s="119"/>
      <c r="G27" s="119"/>
      <c r="H27" s="119"/>
      <c r="I27" s="82"/>
      <c r="J27" s="35"/>
    </row>
    <row r="28" spans="1:10" ht="22.9" customHeight="1" x14ac:dyDescent="0.2">
      <c r="A28" s="120" t="s">
        <v>16</v>
      </c>
      <c r="B28" s="150"/>
      <c r="C28" s="62">
        <v>3319</v>
      </c>
      <c r="D28" s="36"/>
      <c r="E28" s="127"/>
      <c r="F28" s="127"/>
      <c r="G28" s="127"/>
      <c r="H28" s="127"/>
      <c r="I28" s="168"/>
      <c r="J28" s="169"/>
    </row>
    <row r="29" spans="1:10" ht="14.25" x14ac:dyDescent="0.2">
      <c r="A29" s="33"/>
      <c r="B29" s="82"/>
      <c r="C29" s="82"/>
      <c r="D29" s="82"/>
      <c r="E29" s="119"/>
      <c r="F29" s="119"/>
      <c r="G29" s="119"/>
      <c r="H29" s="119"/>
      <c r="I29" s="82"/>
      <c r="J29" s="35"/>
    </row>
    <row r="30" spans="1:10" ht="15" x14ac:dyDescent="0.2">
      <c r="A30" s="149" t="s">
        <v>17</v>
      </c>
      <c r="B30" s="150"/>
      <c r="C30" s="110" t="s">
        <v>505</v>
      </c>
      <c r="D30" s="170" t="s">
        <v>18</v>
      </c>
      <c r="E30" s="131"/>
      <c r="F30" s="131"/>
      <c r="G30" s="131"/>
      <c r="H30" s="103" t="s">
        <v>19</v>
      </c>
      <c r="I30" s="104" t="s">
        <v>20</v>
      </c>
      <c r="J30" s="105"/>
    </row>
    <row r="31" spans="1:10" x14ac:dyDescent="0.2">
      <c r="A31" s="149"/>
      <c r="B31" s="150"/>
      <c r="C31" s="37"/>
      <c r="D31" s="93"/>
      <c r="E31" s="157"/>
      <c r="F31" s="157"/>
      <c r="G31" s="157"/>
      <c r="H31" s="157"/>
      <c r="I31" s="171"/>
      <c r="J31" s="172"/>
    </row>
    <row r="32" spans="1:10" x14ac:dyDescent="0.2">
      <c r="A32" s="149" t="s">
        <v>21</v>
      </c>
      <c r="B32" s="150"/>
      <c r="C32" s="62" t="s">
        <v>506</v>
      </c>
      <c r="D32" s="170" t="s">
        <v>22</v>
      </c>
      <c r="E32" s="131"/>
      <c r="F32" s="131"/>
      <c r="G32" s="131"/>
      <c r="H32" s="106" t="s">
        <v>23</v>
      </c>
      <c r="I32" s="107" t="s">
        <v>24</v>
      </c>
      <c r="J32" s="108"/>
    </row>
    <row r="33" spans="1:10" ht="14.25" x14ac:dyDescent="0.2">
      <c r="A33" s="33"/>
      <c r="B33" s="82"/>
      <c r="C33" s="82"/>
      <c r="D33" s="82"/>
      <c r="E33" s="119"/>
      <c r="F33" s="119"/>
      <c r="G33" s="119"/>
      <c r="H33" s="119"/>
      <c r="I33" s="82"/>
      <c r="J33" s="35"/>
    </row>
    <row r="34" spans="1:10" x14ac:dyDescent="0.2">
      <c r="A34" s="170" t="s">
        <v>25</v>
      </c>
      <c r="B34" s="131"/>
      <c r="C34" s="131"/>
      <c r="D34" s="131"/>
      <c r="E34" s="131" t="s">
        <v>26</v>
      </c>
      <c r="F34" s="131"/>
      <c r="G34" s="131"/>
      <c r="H34" s="131"/>
      <c r="I34" s="131"/>
      <c r="J34" s="38" t="s">
        <v>27</v>
      </c>
    </row>
    <row r="35" spans="1:10" ht="14.25" x14ac:dyDescent="0.2">
      <c r="A35" s="33"/>
      <c r="B35" s="82"/>
      <c r="C35" s="82"/>
      <c r="D35" s="82"/>
      <c r="E35" s="119"/>
      <c r="F35" s="119"/>
      <c r="G35" s="119"/>
      <c r="H35" s="119"/>
      <c r="I35" s="82"/>
      <c r="J35" s="92"/>
    </row>
    <row r="36" spans="1:10" x14ac:dyDescent="0.2">
      <c r="A36" s="173" t="s">
        <v>507</v>
      </c>
      <c r="B36" s="174" t="s">
        <v>508</v>
      </c>
      <c r="C36" s="174"/>
      <c r="D36" s="175"/>
      <c r="E36" s="173" t="s">
        <v>509</v>
      </c>
      <c r="F36" s="174"/>
      <c r="G36" s="174"/>
      <c r="H36" s="174"/>
      <c r="I36" s="175"/>
      <c r="J36" s="62">
        <v>2315211</v>
      </c>
    </row>
    <row r="37" spans="1:10" ht="14.25" x14ac:dyDescent="0.2">
      <c r="A37" s="33"/>
      <c r="B37" s="82"/>
      <c r="C37" s="96"/>
      <c r="D37" s="178"/>
      <c r="E37" s="178"/>
      <c r="F37" s="178"/>
      <c r="G37" s="178"/>
      <c r="H37" s="178"/>
      <c r="I37" s="178"/>
      <c r="J37" s="35"/>
    </row>
    <row r="38" spans="1:10" x14ac:dyDescent="0.2">
      <c r="A38" s="173" t="s">
        <v>510</v>
      </c>
      <c r="B38" s="174"/>
      <c r="C38" s="174"/>
      <c r="D38" s="175"/>
      <c r="E38" s="173" t="s">
        <v>509</v>
      </c>
      <c r="F38" s="174"/>
      <c r="G38" s="174"/>
      <c r="H38" s="174"/>
      <c r="I38" s="175"/>
      <c r="J38" s="62">
        <v>2006120</v>
      </c>
    </row>
    <row r="39" spans="1:10" ht="14.25" x14ac:dyDescent="0.2">
      <c r="A39" s="33"/>
      <c r="B39" s="82"/>
      <c r="C39" s="96"/>
      <c r="D39" s="95"/>
      <c r="E39" s="178"/>
      <c r="F39" s="178"/>
      <c r="G39" s="178"/>
      <c r="H39" s="178"/>
      <c r="I39" s="84"/>
      <c r="J39" s="35"/>
    </row>
    <row r="40" spans="1:10" x14ac:dyDescent="0.2">
      <c r="A40" s="173" t="s">
        <v>511</v>
      </c>
      <c r="B40" s="174"/>
      <c r="C40" s="174"/>
      <c r="D40" s="175"/>
      <c r="E40" s="173" t="s">
        <v>512</v>
      </c>
      <c r="F40" s="174"/>
      <c r="G40" s="174"/>
      <c r="H40" s="174"/>
      <c r="I40" s="175"/>
      <c r="J40" s="62">
        <v>3044572</v>
      </c>
    </row>
    <row r="41" spans="1:10" ht="14.25" x14ac:dyDescent="0.2">
      <c r="A41" s="33"/>
      <c r="B41" s="82"/>
      <c r="C41" s="96"/>
      <c r="D41" s="95"/>
      <c r="E41" s="178"/>
      <c r="F41" s="178"/>
      <c r="G41" s="178"/>
      <c r="H41" s="178"/>
      <c r="I41" s="84"/>
      <c r="J41" s="35"/>
    </row>
    <row r="42" spans="1:10" x14ac:dyDescent="0.2">
      <c r="A42" s="173"/>
      <c r="B42" s="174"/>
      <c r="C42" s="174"/>
      <c r="D42" s="175"/>
      <c r="E42" s="173"/>
      <c r="F42" s="174"/>
      <c r="G42" s="174"/>
      <c r="H42" s="174"/>
      <c r="I42" s="175"/>
      <c r="J42" s="62"/>
    </row>
    <row r="43" spans="1:10" ht="14.25" x14ac:dyDescent="0.2">
      <c r="A43" s="39"/>
      <c r="B43" s="96"/>
      <c r="C43" s="177"/>
      <c r="D43" s="177"/>
      <c r="E43" s="119"/>
      <c r="F43" s="119"/>
      <c r="G43" s="177"/>
      <c r="H43" s="177"/>
      <c r="I43" s="177"/>
      <c r="J43" s="35"/>
    </row>
    <row r="44" spans="1:10" x14ac:dyDescent="0.2">
      <c r="A44" s="173"/>
      <c r="B44" s="174"/>
      <c r="C44" s="174"/>
      <c r="D44" s="175"/>
      <c r="E44" s="173"/>
      <c r="F44" s="174"/>
      <c r="G44" s="174"/>
      <c r="H44" s="174"/>
      <c r="I44" s="175"/>
      <c r="J44" s="62"/>
    </row>
    <row r="45" spans="1:10" ht="14.25" x14ac:dyDescent="0.2">
      <c r="A45" s="39"/>
      <c r="B45" s="96"/>
      <c r="C45" s="96"/>
      <c r="D45" s="82"/>
      <c r="E45" s="176"/>
      <c r="F45" s="176"/>
      <c r="G45" s="177"/>
      <c r="H45" s="177"/>
      <c r="I45" s="82"/>
      <c r="J45" s="35"/>
    </row>
    <row r="46" spans="1:10" x14ac:dyDescent="0.2">
      <c r="A46" s="173"/>
      <c r="B46" s="174"/>
      <c r="C46" s="174"/>
      <c r="D46" s="175"/>
      <c r="E46" s="173"/>
      <c r="F46" s="174"/>
      <c r="G46" s="174"/>
      <c r="H46" s="174"/>
      <c r="I46" s="175"/>
      <c r="J46" s="62"/>
    </row>
    <row r="47" spans="1:10" ht="14.25" x14ac:dyDescent="0.2">
      <c r="A47" s="39"/>
      <c r="B47" s="96"/>
      <c r="C47" s="96"/>
      <c r="D47" s="82"/>
      <c r="E47" s="119"/>
      <c r="F47" s="119"/>
      <c r="G47" s="177"/>
      <c r="H47" s="177"/>
      <c r="I47" s="82"/>
      <c r="J47" s="109" t="s">
        <v>28</v>
      </c>
    </row>
    <row r="48" spans="1:10" ht="14.25" x14ac:dyDescent="0.2">
      <c r="A48" s="39"/>
      <c r="B48" s="96"/>
      <c r="C48" s="96"/>
      <c r="D48" s="82"/>
      <c r="E48" s="119"/>
      <c r="F48" s="119"/>
      <c r="G48" s="177"/>
      <c r="H48" s="177"/>
      <c r="I48" s="82"/>
      <c r="J48" s="109" t="s">
        <v>29</v>
      </c>
    </row>
    <row r="49" spans="1:10" ht="14.45" customHeight="1" x14ac:dyDescent="0.2">
      <c r="A49" s="120" t="s">
        <v>30</v>
      </c>
      <c r="B49" s="121"/>
      <c r="C49" s="154" t="s">
        <v>513</v>
      </c>
      <c r="D49" s="155"/>
      <c r="E49" s="179" t="s">
        <v>31</v>
      </c>
      <c r="F49" s="180"/>
      <c r="G49" s="162"/>
      <c r="H49" s="163"/>
      <c r="I49" s="163"/>
      <c r="J49" s="164"/>
    </row>
    <row r="50" spans="1:10" ht="14.25" x14ac:dyDescent="0.2">
      <c r="A50" s="39"/>
      <c r="B50" s="96"/>
      <c r="C50" s="177"/>
      <c r="D50" s="177"/>
      <c r="E50" s="119"/>
      <c r="F50" s="119"/>
      <c r="G50" s="125" t="s">
        <v>32</v>
      </c>
      <c r="H50" s="125"/>
      <c r="I50" s="125"/>
      <c r="J50" s="40"/>
    </row>
    <row r="51" spans="1:10" ht="13.9" customHeight="1" x14ac:dyDescent="0.2">
      <c r="A51" s="120" t="s">
        <v>33</v>
      </c>
      <c r="B51" s="121"/>
      <c r="C51" s="162" t="s">
        <v>514</v>
      </c>
      <c r="D51" s="163"/>
      <c r="E51" s="163"/>
      <c r="F51" s="163"/>
      <c r="G51" s="163"/>
      <c r="H51" s="163"/>
      <c r="I51" s="163"/>
      <c r="J51" s="164"/>
    </row>
    <row r="52" spans="1:10" ht="14.25" x14ac:dyDescent="0.2">
      <c r="A52" s="33"/>
      <c r="B52" s="82"/>
      <c r="C52" s="127" t="s">
        <v>34</v>
      </c>
      <c r="D52" s="127"/>
      <c r="E52" s="127"/>
      <c r="F52" s="127"/>
      <c r="G52" s="127"/>
      <c r="H52" s="127"/>
      <c r="I52" s="127"/>
      <c r="J52" s="35"/>
    </row>
    <row r="53" spans="1:10" ht="14.25" x14ac:dyDescent="0.2">
      <c r="A53" s="120" t="s">
        <v>35</v>
      </c>
      <c r="B53" s="121"/>
      <c r="C53" s="128" t="s">
        <v>515</v>
      </c>
      <c r="D53" s="129"/>
      <c r="E53" s="130"/>
      <c r="F53" s="119"/>
      <c r="G53" s="119"/>
      <c r="H53" s="131"/>
      <c r="I53" s="131"/>
      <c r="J53" s="132"/>
    </row>
    <row r="54" spans="1:10" ht="14.25" x14ac:dyDescent="0.2">
      <c r="A54" s="33"/>
      <c r="B54" s="82"/>
      <c r="C54" s="96"/>
      <c r="D54" s="82"/>
      <c r="E54" s="119"/>
      <c r="F54" s="119"/>
      <c r="G54" s="119"/>
      <c r="H54" s="119"/>
      <c r="I54" s="82"/>
      <c r="J54" s="35"/>
    </row>
    <row r="55" spans="1:10" ht="14.45" customHeight="1" x14ac:dyDescent="0.2">
      <c r="A55" s="120" t="s">
        <v>36</v>
      </c>
      <c r="B55" s="121"/>
      <c r="C55" s="122" t="s">
        <v>516</v>
      </c>
      <c r="D55" s="123"/>
      <c r="E55" s="123"/>
      <c r="F55" s="123"/>
      <c r="G55" s="123"/>
      <c r="H55" s="123"/>
      <c r="I55" s="123"/>
      <c r="J55" s="124"/>
    </row>
    <row r="56" spans="1:10" ht="14.25" x14ac:dyDescent="0.2">
      <c r="A56" s="33"/>
      <c r="B56" s="82"/>
      <c r="C56" s="82"/>
      <c r="D56" s="82"/>
      <c r="E56" s="119"/>
      <c r="F56" s="119"/>
      <c r="G56" s="119"/>
      <c r="H56" s="119"/>
      <c r="I56" s="82"/>
      <c r="J56" s="35"/>
    </row>
    <row r="57" spans="1:10" ht="14.25" x14ac:dyDescent="0.2">
      <c r="A57" s="120" t="s">
        <v>37</v>
      </c>
      <c r="B57" s="121"/>
      <c r="C57" s="122" t="s">
        <v>517</v>
      </c>
      <c r="D57" s="123"/>
      <c r="E57" s="123"/>
      <c r="F57" s="123"/>
      <c r="G57" s="123"/>
      <c r="H57" s="123"/>
      <c r="I57" s="123"/>
      <c r="J57" s="124"/>
    </row>
    <row r="58" spans="1:10" ht="14.45" customHeight="1" x14ac:dyDescent="0.2">
      <c r="A58" s="33"/>
      <c r="B58" s="82"/>
      <c r="C58" s="125" t="s">
        <v>38</v>
      </c>
      <c r="D58" s="125"/>
      <c r="E58" s="125"/>
      <c r="F58" s="125"/>
      <c r="G58" s="82"/>
      <c r="H58" s="82"/>
      <c r="I58" s="82"/>
      <c r="J58" s="35"/>
    </row>
    <row r="59" spans="1:10" ht="14.25" x14ac:dyDescent="0.2">
      <c r="A59" s="120" t="s">
        <v>39</v>
      </c>
      <c r="B59" s="121"/>
      <c r="C59" s="122" t="s">
        <v>518</v>
      </c>
      <c r="D59" s="123"/>
      <c r="E59" s="123"/>
      <c r="F59" s="123"/>
      <c r="G59" s="123"/>
      <c r="H59" s="123"/>
      <c r="I59" s="123"/>
      <c r="J59" s="124"/>
    </row>
    <row r="60" spans="1:10" ht="14.45" customHeight="1" x14ac:dyDescent="0.2">
      <c r="A60" s="41"/>
      <c r="B60" s="42"/>
      <c r="C60" s="126" t="s">
        <v>40</v>
      </c>
      <c r="D60" s="126"/>
      <c r="E60" s="126"/>
      <c r="F60" s="126"/>
      <c r="G60" s="126"/>
      <c r="H60" s="42"/>
      <c r="I60" s="42"/>
      <c r="J60" s="43"/>
    </row>
    <row r="67" ht="27" customHeight="1" x14ac:dyDescent="0.2"/>
    <row r="71" ht="38.450000000000003" customHeight="1" x14ac:dyDescent="0.2"/>
  </sheetData>
  <sheetProtection algorithmName="SHA-512" hashValue="MdwuNgaDQ725UaLrccuDvCVbekCg+s4vjkKJx8wJ4PTsNGef4UXjCPf/sC9ZZorqXZtlTmB7XlM+e+P/nMADRQ==" saltValue="nI/gIAR6Yq+j8/Ci3xI9yw==" spinCount="100000" sheet="1" formatCells="0" insertRows="0"/>
  <mergeCells count="124">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110" zoomScaleNormal="100" workbookViewId="0">
      <selection activeCell="A24" sqref="A24:F24"/>
    </sheetView>
  </sheetViews>
  <sheetFormatPr defaultColWidth="8.85546875" defaultRowHeight="12.75" x14ac:dyDescent="0.2"/>
  <cols>
    <col min="1" max="7" width="8.85546875" style="25"/>
    <col min="8" max="9" width="16.7109375" style="61" customWidth="1"/>
    <col min="10" max="10" width="10.28515625" style="25" bestFit="1" customWidth="1"/>
    <col min="11" max="16384" width="8.85546875" style="25"/>
  </cols>
  <sheetData>
    <row r="1" spans="1:9" x14ac:dyDescent="0.2">
      <c r="A1" s="206" t="s">
        <v>41</v>
      </c>
      <c r="B1" s="207"/>
      <c r="C1" s="207"/>
      <c r="D1" s="207"/>
      <c r="E1" s="207"/>
      <c r="F1" s="207"/>
      <c r="G1" s="207"/>
      <c r="H1" s="207"/>
      <c r="I1" s="207"/>
    </row>
    <row r="2" spans="1:9" x14ac:dyDescent="0.2">
      <c r="A2" s="208" t="s">
        <v>521</v>
      </c>
      <c r="B2" s="209"/>
      <c r="C2" s="209"/>
      <c r="D2" s="209"/>
      <c r="E2" s="209"/>
      <c r="F2" s="209"/>
      <c r="G2" s="209"/>
      <c r="H2" s="209"/>
      <c r="I2" s="209"/>
    </row>
    <row r="3" spans="1:9" x14ac:dyDescent="0.2">
      <c r="A3" s="210" t="s">
        <v>493</v>
      </c>
      <c r="B3" s="211"/>
      <c r="C3" s="211"/>
      <c r="D3" s="211"/>
      <c r="E3" s="211"/>
      <c r="F3" s="211"/>
      <c r="G3" s="211"/>
      <c r="H3" s="211"/>
      <c r="I3" s="211"/>
    </row>
    <row r="4" spans="1:9" x14ac:dyDescent="0.2">
      <c r="A4" s="215" t="s">
        <v>520</v>
      </c>
      <c r="B4" s="216"/>
      <c r="C4" s="216"/>
      <c r="D4" s="216"/>
      <c r="E4" s="216"/>
      <c r="F4" s="216"/>
      <c r="G4" s="216"/>
      <c r="H4" s="216"/>
      <c r="I4" s="217"/>
    </row>
    <row r="5" spans="1:9" ht="34.5" thickBot="1" x14ac:dyDescent="0.25">
      <c r="A5" s="221" t="s">
        <v>42</v>
      </c>
      <c r="B5" s="222"/>
      <c r="C5" s="222"/>
      <c r="D5" s="222"/>
      <c r="E5" s="222"/>
      <c r="F5" s="223"/>
      <c r="G5" s="26" t="s">
        <v>43</v>
      </c>
      <c r="H5" s="56" t="s">
        <v>44</v>
      </c>
      <c r="I5" s="57" t="s">
        <v>45</v>
      </c>
    </row>
    <row r="6" spans="1:9" x14ac:dyDescent="0.2">
      <c r="A6" s="218">
        <v>1</v>
      </c>
      <c r="B6" s="219"/>
      <c r="C6" s="219"/>
      <c r="D6" s="219"/>
      <c r="E6" s="219"/>
      <c r="F6" s="220"/>
      <c r="G6" s="27">
        <v>2</v>
      </c>
      <c r="H6" s="28">
        <v>3</v>
      </c>
      <c r="I6" s="28">
        <v>4</v>
      </c>
    </row>
    <row r="7" spans="1:9" x14ac:dyDescent="0.2">
      <c r="A7" s="224"/>
      <c r="B7" s="224"/>
      <c r="C7" s="224"/>
      <c r="D7" s="224"/>
      <c r="E7" s="224"/>
      <c r="F7" s="224"/>
      <c r="G7" s="224"/>
      <c r="H7" s="224"/>
      <c r="I7" s="225"/>
    </row>
    <row r="8" spans="1:9" ht="12.75" customHeight="1" x14ac:dyDescent="0.2">
      <c r="A8" s="226" t="s">
        <v>46</v>
      </c>
      <c r="B8" s="227"/>
      <c r="C8" s="227"/>
      <c r="D8" s="227"/>
      <c r="E8" s="227"/>
      <c r="F8" s="228"/>
      <c r="G8" s="16">
        <v>1</v>
      </c>
      <c r="H8" s="58">
        <v>0</v>
      </c>
      <c r="I8" s="58">
        <v>0</v>
      </c>
    </row>
    <row r="9" spans="1:9" ht="12.75" customHeight="1" x14ac:dyDescent="0.2">
      <c r="A9" s="195" t="s">
        <v>47</v>
      </c>
      <c r="B9" s="196"/>
      <c r="C9" s="196"/>
      <c r="D9" s="196"/>
      <c r="E9" s="196"/>
      <c r="F9" s="197"/>
      <c r="G9" s="17">
        <v>2</v>
      </c>
      <c r="H9" s="59">
        <f>H10+H17+H27+H38+H43</f>
        <v>732302923</v>
      </c>
      <c r="I9" s="59">
        <f>I10+I17+I27+I38+I43</f>
        <v>728032913</v>
      </c>
    </row>
    <row r="10" spans="1:9" ht="12.75" customHeight="1" x14ac:dyDescent="0.2">
      <c r="A10" s="212" t="s">
        <v>48</v>
      </c>
      <c r="B10" s="213"/>
      <c r="C10" s="213"/>
      <c r="D10" s="213"/>
      <c r="E10" s="213"/>
      <c r="F10" s="214"/>
      <c r="G10" s="17">
        <v>3</v>
      </c>
      <c r="H10" s="59">
        <f>H11+H12+H13+H14+H15+H16</f>
        <v>5389946</v>
      </c>
      <c r="I10" s="59">
        <f>I11+I12+I13+I14+I15+I16</f>
        <v>7113034</v>
      </c>
    </row>
    <row r="11" spans="1:9" ht="12.75" customHeight="1" x14ac:dyDescent="0.2">
      <c r="A11" s="203" t="s">
        <v>49</v>
      </c>
      <c r="B11" s="204"/>
      <c r="C11" s="204"/>
      <c r="D11" s="204"/>
      <c r="E11" s="204"/>
      <c r="F11" s="205"/>
      <c r="G11" s="16">
        <v>4</v>
      </c>
      <c r="H11" s="58">
        <v>0</v>
      </c>
      <c r="I11" s="58">
        <v>0</v>
      </c>
    </row>
    <row r="12" spans="1:9" ht="23.45" customHeight="1" x14ac:dyDescent="0.2">
      <c r="A12" s="203" t="s">
        <v>50</v>
      </c>
      <c r="B12" s="204"/>
      <c r="C12" s="204"/>
      <c r="D12" s="204"/>
      <c r="E12" s="204"/>
      <c r="F12" s="205"/>
      <c r="G12" s="16">
        <v>5</v>
      </c>
      <c r="H12" s="58">
        <v>4053162</v>
      </c>
      <c r="I12" s="58">
        <v>5327241</v>
      </c>
    </row>
    <row r="13" spans="1:9" ht="12.75" customHeight="1" x14ac:dyDescent="0.2">
      <c r="A13" s="203" t="s">
        <v>51</v>
      </c>
      <c r="B13" s="204"/>
      <c r="C13" s="204"/>
      <c r="D13" s="204"/>
      <c r="E13" s="204"/>
      <c r="F13" s="205"/>
      <c r="G13" s="16">
        <v>6</v>
      </c>
      <c r="H13" s="58">
        <v>871672</v>
      </c>
      <c r="I13" s="58">
        <v>871672</v>
      </c>
    </row>
    <row r="14" spans="1:9" ht="12.75" customHeight="1" x14ac:dyDescent="0.2">
      <c r="A14" s="203" t="s">
        <v>52</v>
      </c>
      <c r="B14" s="204"/>
      <c r="C14" s="204"/>
      <c r="D14" s="204"/>
      <c r="E14" s="204"/>
      <c r="F14" s="205"/>
      <c r="G14" s="16">
        <v>7</v>
      </c>
      <c r="H14" s="58">
        <v>24300</v>
      </c>
      <c r="I14" s="58">
        <v>0</v>
      </c>
    </row>
    <row r="15" spans="1:9" ht="12.75" customHeight="1" x14ac:dyDescent="0.2">
      <c r="A15" s="203" t="s">
        <v>53</v>
      </c>
      <c r="B15" s="204"/>
      <c r="C15" s="204"/>
      <c r="D15" s="204"/>
      <c r="E15" s="204"/>
      <c r="F15" s="205"/>
      <c r="G15" s="16">
        <v>8</v>
      </c>
      <c r="H15" s="58">
        <v>440812</v>
      </c>
      <c r="I15" s="58">
        <v>914121</v>
      </c>
    </row>
    <row r="16" spans="1:9" ht="12.75" customHeight="1" x14ac:dyDescent="0.2">
      <c r="A16" s="203" t="s">
        <v>54</v>
      </c>
      <c r="B16" s="204"/>
      <c r="C16" s="204"/>
      <c r="D16" s="204"/>
      <c r="E16" s="204"/>
      <c r="F16" s="205"/>
      <c r="G16" s="16">
        <v>9</v>
      </c>
      <c r="H16" s="58">
        <v>0</v>
      </c>
      <c r="I16" s="58">
        <v>0</v>
      </c>
    </row>
    <row r="17" spans="1:9" ht="12.75" customHeight="1" x14ac:dyDescent="0.2">
      <c r="A17" s="212" t="s">
        <v>55</v>
      </c>
      <c r="B17" s="213"/>
      <c r="C17" s="213"/>
      <c r="D17" s="213"/>
      <c r="E17" s="213"/>
      <c r="F17" s="214"/>
      <c r="G17" s="17">
        <v>10</v>
      </c>
      <c r="H17" s="59">
        <f>H18+H19+H20+H21+H22+H23+H24+H25+H26</f>
        <v>670163427</v>
      </c>
      <c r="I17" s="59">
        <f>I18+I19+I20+I21+I22+I23+I24+I25+I26</f>
        <v>662329502</v>
      </c>
    </row>
    <row r="18" spans="1:9" ht="12.75" customHeight="1" x14ac:dyDescent="0.2">
      <c r="A18" s="203" t="s">
        <v>56</v>
      </c>
      <c r="B18" s="204"/>
      <c r="C18" s="204"/>
      <c r="D18" s="204"/>
      <c r="E18" s="204"/>
      <c r="F18" s="205"/>
      <c r="G18" s="16">
        <v>11</v>
      </c>
      <c r="H18" s="58">
        <v>130045135</v>
      </c>
      <c r="I18" s="58">
        <v>129883886</v>
      </c>
    </row>
    <row r="19" spans="1:9" ht="12.75" customHeight="1" x14ac:dyDescent="0.2">
      <c r="A19" s="203" t="s">
        <v>57</v>
      </c>
      <c r="B19" s="204"/>
      <c r="C19" s="204"/>
      <c r="D19" s="204"/>
      <c r="E19" s="204"/>
      <c r="F19" s="205"/>
      <c r="G19" s="16">
        <v>12</v>
      </c>
      <c r="H19" s="58">
        <v>426366730</v>
      </c>
      <c r="I19" s="58">
        <v>412109694</v>
      </c>
    </row>
    <row r="20" spans="1:9" ht="12.75" customHeight="1" x14ac:dyDescent="0.2">
      <c r="A20" s="203" t="s">
        <v>58</v>
      </c>
      <c r="B20" s="204"/>
      <c r="C20" s="204"/>
      <c r="D20" s="204"/>
      <c r="E20" s="204"/>
      <c r="F20" s="205"/>
      <c r="G20" s="16">
        <v>13</v>
      </c>
      <c r="H20" s="58">
        <v>54661538</v>
      </c>
      <c r="I20" s="58">
        <v>57687356</v>
      </c>
    </row>
    <row r="21" spans="1:9" ht="12.75" customHeight="1" x14ac:dyDescent="0.2">
      <c r="A21" s="203" t="s">
        <v>59</v>
      </c>
      <c r="B21" s="204"/>
      <c r="C21" s="204"/>
      <c r="D21" s="204"/>
      <c r="E21" s="204"/>
      <c r="F21" s="205"/>
      <c r="G21" s="16">
        <v>14</v>
      </c>
      <c r="H21" s="58">
        <v>13024865</v>
      </c>
      <c r="I21" s="58">
        <v>14412117</v>
      </c>
    </row>
    <row r="22" spans="1:9" ht="12.75" customHeight="1" x14ac:dyDescent="0.2">
      <c r="A22" s="203" t="s">
        <v>60</v>
      </c>
      <c r="B22" s="204"/>
      <c r="C22" s="204"/>
      <c r="D22" s="204"/>
      <c r="E22" s="204"/>
      <c r="F22" s="205"/>
      <c r="G22" s="16">
        <v>15</v>
      </c>
      <c r="H22" s="58">
        <v>0</v>
      </c>
      <c r="I22" s="58">
        <v>0</v>
      </c>
    </row>
    <row r="23" spans="1:9" ht="12.75" customHeight="1" x14ac:dyDescent="0.2">
      <c r="A23" s="203" t="s">
        <v>61</v>
      </c>
      <c r="B23" s="204"/>
      <c r="C23" s="204"/>
      <c r="D23" s="204"/>
      <c r="E23" s="204"/>
      <c r="F23" s="205"/>
      <c r="G23" s="16">
        <v>16</v>
      </c>
      <c r="H23" s="58">
        <v>343333</v>
      </c>
      <c r="I23" s="58">
        <v>117031</v>
      </c>
    </row>
    <row r="24" spans="1:9" ht="12.75" customHeight="1" x14ac:dyDescent="0.2">
      <c r="A24" s="203" t="s">
        <v>62</v>
      </c>
      <c r="B24" s="204"/>
      <c r="C24" s="204"/>
      <c r="D24" s="204"/>
      <c r="E24" s="204"/>
      <c r="F24" s="205"/>
      <c r="G24" s="16">
        <v>17</v>
      </c>
      <c r="H24" s="58">
        <v>38988417</v>
      </c>
      <c r="I24" s="58">
        <v>41738408</v>
      </c>
    </row>
    <row r="25" spans="1:9" ht="12.75" customHeight="1" x14ac:dyDescent="0.2">
      <c r="A25" s="203" t="s">
        <v>63</v>
      </c>
      <c r="B25" s="204"/>
      <c r="C25" s="204"/>
      <c r="D25" s="204"/>
      <c r="E25" s="204"/>
      <c r="F25" s="205"/>
      <c r="G25" s="16">
        <v>18</v>
      </c>
      <c r="H25" s="58">
        <v>6348230</v>
      </c>
      <c r="I25" s="58">
        <v>6032708</v>
      </c>
    </row>
    <row r="26" spans="1:9" ht="12.75" customHeight="1" x14ac:dyDescent="0.2">
      <c r="A26" s="203" t="s">
        <v>64</v>
      </c>
      <c r="B26" s="204"/>
      <c r="C26" s="204"/>
      <c r="D26" s="204"/>
      <c r="E26" s="204"/>
      <c r="F26" s="205"/>
      <c r="G26" s="16">
        <v>19</v>
      </c>
      <c r="H26" s="58">
        <v>385179</v>
      </c>
      <c r="I26" s="58">
        <v>348302</v>
      </c>
    </row>
    <row r="27" spans="1:9" ht="12.75" customHeight="1" x14ac:dyDescent="0.2">
      <c r="A27" s="212" t="s">
        <v>65</v>
      </c>
      <c r="B27" s="213"/>
      <c r="C27" s="213"/>
      <c r="D27" s="213"/>
      <c r="E27" s="213"/>
      <c r="F27" s="214"/>
      <c r="G27" s="17">
        <v>20</v>
      </c>
      <c r="H27" s="59">
        <f>SUM(H28:H37)</f>
        <v>19155575</v>
      </c>
      <c r="I27" s="59">
        <f>SUM(I28:I37)</f>
        <v>18469932</v>
      </c>
    </row>
    <row r="28" spans="1:9" ht="12.75" customHeight="1" x14ac:dyDescent="0.2">
      <c r="A28" s="203" t="s">
        <v>66</v>
      </c>
      <c r="B28" s="204"/>
      <c r="C28" s="204"/>
      <c r="D28" s="204"/>
      <c r="E28" s="204"/>
      <c r="F28" s="205"/>
      <c r="G28" s="16">
        <v>21</v>
      </c>
      <c r="H28" s="58">
        <v>0</v>
      </c>
      <c r="I28" s="58">
        <v>0</v>
      </c>
    </row>
    <row r="29" spans="1:9" ht="12.75" customHeight="1" x14ac:dyDescent="0.2">
      <c r="A29" s="203" t="s">
        <v>67</v>
      </c>
      <c r="B29" s="204"/>
      <c r="C29" s="204"/>
      <c r="D29" s="204"/>
      <c r="E29" s="204"/>
      <c r="F29" s="205"/>
      <c r="G29" s="16">
        <v>22</v>
      </c>
      <c r="H29" s="58">
        <v>0</v>
      </c>
      <c r="I29" s="58">
        <v>0</v>
      </c>
    </row>
    <row r="30" spans="1:9" ht="12.75" customHeight="1" x14ac:dyDescent="0.2">
      <c r="A30" s="203" t="s">
        <v>68</v>
      </c>
      <c r="B30" s="204"/>
      <c r="C30" s="204"/>
      <c r="D30" s="204"/>
      <c r="E30" s="204"/>
      <c r="F30" s="205"/>
      <c r="G30" s="16">
        <v>23</v>
      </c>
      <c r="H30" s="58">
        <v>0</v>
      </c>
      <c r="I30" s="58">
        <v>0</v>
      </c>
    </row>
    <row r="31" spans="1:9" ht="24.6" customHeight="1" x14ac:dyDescent="0.2">
      <c r="A31" s="203" t="s">
        <v>69</v>
      </c>
      <c r="B31" s="204"/>
      <c r="C31" s="204"/>
      <c r="D31" s="204"/>
      <c r="E31" s="204"/>
      <c r="F31" s="205"/>
      <c r="G31" s="16">
        <v>24</v>
      </c>
      <c r="H31" s="58">
        <v>14591064</v>
      </c>
      <c r="I31" s="58">
        <v>16254440</v>
      </c>
    </row>
    <row r="32" spans="1:9" ht="24" customHeight="1" x14ac:dyDescent="0.2">
      <c r="A32" s="203" t="s">
        <v>70</v>
      </c>
      <c r="B32" s="204"/>
      <c r="C32" s="204"/>
      <c r="D32" s="204"/>
      <c r="E32" s="204"/>
      <c r="F32" s="205"/>
      <c r="G32" s="16">
        <v>25</v>
      </c>
      <c r="H32" s="58">
        <v>0</v>
      </c>
      <c r="I32" s="58">
        <v>0</v>
      </c>
    </row>
    <row r="33" spans="1:9" ht="26.45" customHeight="1" x14ac:dyDescent="0.2">
      <c r="A33" s="203" t="s">
        <v>71</v>
      </c>
      <c r="B33" s="204"/>
      <c r="C33" s="204"/>
      <c r="D33" s="204"/>
      <c r="E33" s="204"/>
      <c r="F33" s="205"/>
      <c r="G33" s="16">
        <v>26</v>
      </c>
      <c r="H33" s="58">
        <v>414139</v>
      </c>
      <c r="I33" s="58">
        <v>795420</v>
      </c>
    </row>
    <row r="34" spans="1:9" ht="12.75" customHeight="1" x14ac:dyDescent="0.2">
      <c r="A34" s="203" t="s">
        <v>72</v>
      </c>
      <c r="B34" s="204"/>
      <c r="C34" s="204"/>
      <c r="D34" s="204"/>
      <c r="E34" s="204"/>
      <c r="F34" s="205"/>
      <c r="G34" s="16">
        <v>27</v>
      </c>
      <c r="H34" s="58">
        <v>25746</v>
      </c>
      <c r="I34" s="58">
        <v>135827</v>
      </c>
    </row>
    <row r="35" spans="1:9" ht="12.75" customHeight="1" x14ac:dyDescent="0.2">
      <c r="A35" s="203" t="s">
        <v>73</v>
      </c>
      <c r="B35" s="204"/>
      <c r="C35" s="204"/>
      <c r="D35" s="204"/>
      <c r="E35" s="204"/>
      <c r="F35" s="205"/>
      <c r="G35" s="16">
        <v>28</v>
      </c>
      <c r="H35" s="58">
        <v>556747</v>
      </c>
      <c r="I35" s="58">
        <v>590532</v>
      </c>
    </row>
    <row r="36" spans="1:9" ht="12.75" customHeight="1" x14ac:dyDescent="0.2">
      <c r="A36" s="203" t="s">
        <v>74</v>
      </c>
      <c r="B36" s="204"/>
      <c r="C36" s="204"/>
      <c r="D36" s="204"/>
      <c r="E36" s="204"/>
      <c r="F36" s="205"/>
      <c r="G36" s="16">
        <v>29</v>
      </c>
      <c r="H36" s="58">
        <v>0</v>
      </c>
      <c r="I36" s="58">
        <v>0</v>
      </c>
    </row>
    <row r="37" spans="1:9" ht="12.75" customHeight="1" x14ac:dyDescent="0.2">
      <c r="A37" s="203" t="s">
        <v>75</v>
      </c>
      <c r="B37" s="204"/>
      <c r="C37" s="204"/>
      <c r="D37" s="204"/>
      <c r="E37" s="204"/>
      <c r="F37" s="205"/>
      <c r="G37" s="16">
        <v>30</v>
      </c>
      <c r="H37" s="58">
        <v>3567879</v>
      </c>
      <c r="I37" s="58">
        <v>693713</v>
      </c>
    </row>
    <row r="38" spans="1:9" ht="12.75" customHeight="1" x14ac:dyDescent="0.2">
      <c r="A38" s="212" t="s">
        <v>76</v>
      </c>
      <c r="B38" s="213"/>
      <c r="C38" s="213"/>
      <c r="D38" s="213"/>
      <c r="E38" s="213"/>
      <c r="F38" s="214"/>
      <c r="G38" s="17">
        <v>31</v>
      </c>
      <c r="H38" s="59">
        <f>H39+H40+H41+H42</f>
        <v>0</v>
      </c>
      <c r="I38" s="59">
        <f>I39+I40+I41+I42</f>
        <v>0</v>
      </c>
    </row>
    <row r="39" spans="1:9" ht="12.75" customHeight="1" x14ac:dyDescent="0.2">
      <c r="A39" s="203" t="s">
        <v>77</v>
      </c>
      <c r="B39" s="204"/>
      <c r="C39" s="204"/>
      <c r="D39" s="204"/>
      <c r="E39" s="204"/>
      <c r="F39" s="205"/>
      <c r="G39" s="16">
        <v>32</v>
      </c>
      <c r="H39" s="58">
        <v>0</v>
      </c>
      <c r="I39" s="58">
        <v>0</v>
      </c>
    </row>
    <row r="40" spans="1:9" ht="21.6" customHeight="1" x14ac:dyDescent="0.2">
      <c r="A40" s="203" t="s">
        <v>78</v>
      </c>
      <c r="B40" s="204"/>
      <c r="C40" s="204"/>
      <c r="D40" s="204"/>
      <c r="E40" s="204"/>
      <c r="F40" s="205"/>
      <c r="G40" s="16">
        <v>33</v>
      </c>
      <c r="H40" s="58">
        <v>0</v>
      </c>
      <c r="I40" s="58">
        <v>0</v>
      </c>
    </row>
    <row r="41" spans="1:9" ht="12.75" customHeight="1" x14ac:dyDescent="0.2">
      <c r="A41" s="203" t="s">
        <v>79</v>
      </c>
      <c r="B41" s="204"/>
      <c r="C41" s="204"/>
      <c r="D41" s="204"/>
      <c r="E41" s="204"/>
      <c r="F41" s="205"/>
      <c r="G41" s="16">
        <v>34</v>
      </c>
      <c r="H41" s="58">
        <v>0</v>
      </c>
      <c r="I41" s="58">
        <v>0</v>
      </c>
    </row>
    <row r="42" spans="1:9" ht="12.75" customHeight="1" x14ac:dyDescent="0.2">
      <c r="A42" s="203" t="s">
        <v>80</v>
      </c>
      <c r="B42" s="204"/>
      <c r="C42" s="204"/>
      <c r="D42" s="204"/>
      <c r="E42" s="204"/>
      <c r="F42" s="205"/>
      <c r="G42" s="16">
        <v>35</v>
      </c>
      <c r="H42" s="58">
        <v>0</v>
      </c>
      <c r="I42" s="58">
        <v>0</v>
      </c>
    </row>
    <row r="43" spans="1:9" ht="12.75" customHeight="1" x14ac:dyDescent="0.2">
      <c r="A43" s="186" t="s">
        <v>81</v>
      </c>
      <c r="B43" s="187"/>
      <c r="C43" s="187"/>
      <c r="D43" s="187"/>
      <c r="E43" s="187"/>
      <c r="F43" s="188"/>
      <c r="G43" s="16">
        <v>36</v>
      </c>
      <c r="H43" s="58">
        <v>37593975</v>
      </c>
      <c r="I43" s="58">
        <v>40120445</v>
      </c>
    </row>
    <row r="44" spans="1:9" ht="12.75" customHeight="1" x14ac:dyDescent="0.2">
      <c r="A44" s="195" t="s">
        <v>82</v>
      </c>
      <c r="B44" s="196"/>
      <c r="C44" s="196"/>
      <c r="D44" s="196"/>
      <c r="E44" s="196"/>
      <c r="F44" s="197"/>
      <c r="G44" s="17">
        <v>37</v>
      </c>
      <c r="H44" s="59">
        <f>H45+H53+H60+H70</f>
        <v>117447470</v>
      </c>
      <c r="I44" s="59">
        <f>I45+I53+I60+I70</f>
        <v>94414531</v>
      </c>
    </row>
    <row r="45" spans="1:9" ht="12.75" customHeight="1" x14ac:dyDescent="0.2">
      <c r="A45" s="212" t="s">
        <v>83</v>
      </c>
      <c r="B45" s="213"/>
      <c r="C45" s="213"/>
      <c r="D45" s="213"/>
      <c r="E45" s="213"/>
      <c r="F45" s="214"/>
      <c r="G45" s="17">
        <v>38</v>
      </c>
      <c r="H45" s="59">
        <f>SUM(H46:H52)</f>
        <v>5498367</v>
      </c>
      <c r="I45" s="59">
        <f>SUM(I46:I52)</f>
        <v>7386812</v>
      </c>
    </row>
    <row r="46" spans="1:9" ht="12.75" customHeight="1" x14ac:dyDescent="0.2">
      <c r="A46" s="203" t="s">
        <v>84</v>
      </c>
      <c r="B46" s="204"/>
      <c r="C46" s="204"/>
      <c r="D46" s="204"/>
      <c r="E46" s="204"/>
      <c r="F46" s="205"/>
      <c r="G46" s="16">
        <v>39</v>
      </c>
      <c r="H46" s="58">
        <v>5289483</v>
      </c>
      <c r="I46" s="58">
        <v>6971251</v>
      </c>
    </row>
    <row r="47" spans="1:9" ht="12.75" customHeight="1" x14ac:dyDescent="0.2">
      <c r="A47" s="203" t="s">
        <v>85</v>
      </c>
      <c r="B47" s="204"/>
      <c r="C47" s="204"/>
      <c r="D47" s="204"/>
      <c r="E47" s="204"/>
      <c r="F47" s="205"/>
      <c r="G47" s="16">
        <v>40</v>
      </c>
      <c r="H47" s="58">
        <v>0</v>
      </c>
      <c r="I47" s="58">
        <v>0</v>
      </c>
    </row>
    <row r="48" spans="1:9" ht="12.75" customHeight="1" x14ac:dyDescent="0.2">
      <c r="A48" s="203" t="s">
        <v>86</v>
      </c>
      <c r="B48" s="204"/>
      <c r="C48" s="204"/>
      <c r="D48" s="204"/>
      <c r="E48" s="204"/>
      <c r="F48" s="205"/>
      <c r="G48" s="16">
        <v>41</v>
      </c>
      <c r="H48" s="58">
        <v>0</v>
      </c>
      <c r="I48" s="58">
        <v>0</v>
      </c>
    </row>
    <row r="49" spans="1:9" ht="12.75" customHeight="1" x14ac:dyDescent="0.2">
      <c r="A49" s="203" t="s">
        <v>87</v>
      </c>
      <c r="B49" s="204"/>
      <c r="C49" s="204"/>
      <c r="D49" s="204"/>
      <c r="E49" s="204"/>
      <c r="F49" s="205"/>
      <c r="G49" s="16">
        <v>42</v>
      </c>
      <c r="H49" s="58">
        <v>204127</v>
      </c>
      <c r="I49" s="58">
        <v>412423</v>
      </c>
    </row>
    <row r="50" spans="1:9" ht="12.75" customHeight="1" x14ac:dyDescent="0.2">
      <c r="A50" s="203" t="s">
        <v>88</v>
      </c>
      <c r="B50" s="204"/>
      <c r="C50" s="204"/>
      <c r="D50" s="204"/>
      <c r="E50" s="204"/>
      <c r="F50" s="205"/>
      <c r="G50" s="16">
        <v>43</v>
      </c>
      <c r="H50" s="58">
        <v>4757</v>
      </c>
      <c r="I50" s="58">
        <v>3138</v>
      </c>
    </row>
    <row r="51" spans="1:9" ht="12.75" customHeight="1" x14ac:dyDescent="0.2">
      <c r="A51" s="203" t="s">
        <v>89</v>
      </c>
      <c r="B51" s="204"/>
      <c r="C51" s="204"/>
      <c r="D51" s="204"/>
      <c r="E51" s="204"/>
      <c r="F51" s="205"/>
      <c r="G51" s="16">
        <v>44</v>
      </c>
      <c r="H51" s="58">
        <v>0</v>
      </c>
      <c r="I51" s="58">
        <v>0</v>
      </c>
    </row>
    <row r="52" spans="1:9" ht="12.75" customHeight="1" x14ac:dyDescent="0.2">
      <c r="A52" s="203" t="s">
        <v>90</v>
      </c>
      <c r="B52" s="204"/>
      <c r="C52" s="204"/>
      <c r="D52" s="204"/>
      <c r="E52" s="204"/>
      <c r="F52" s="205"/>
      <c r="G52" s="16">
        <v>45</v>
      </c>
      <c r="H52" s="58">
        <v>0</v>
      </c>
      <c r="I52" s="58">
        <v>0</v>
      </c>
    </row>
    <row r="53" spans="1:9" ht="12.75" customHeight="1" x14ac:dyDescent="0.2">
      <c r="A53" s="212" t="s">
        <v>91</v>
      </c>
      <c r="B53" s="213"/>
      <c r="C53" s="213"/>
      <c r="D53" s="213"/>
      <c r="E53" s="213"/>
      <c r="F53" s="214"/>
      <c r="G53" s="17">
        <v>46</v>
      </c>
      <c r="H53" s="59">
        <f>SUM(H54:H59)</f>
        <v>4768259</v>
      </c>
      <c r="I53" s="59">
        <f>SUM(I54:I59)</f>
        <v>6200436</v>
      </c>
    </row>
    <row r="54" spans="1:9" ht="12.75" customHeight="1" x14ac:dyDescent="0.2">
      <c r="A54" s="203" t="s">
        <v>92</v>
      </c>
      <c r="B54" s="204"/>
      <c r="C54" s="204"/>
      <c r="D54" s="204"/>
      <c r="E54" s="204"/>
      <c r="F54" s="205"/>
      <c r="G54" s="16">
        <v>47</v>
      </c>
      <c r="H54" s="58">
        <v>0</v>
      </c>
      <c r="I54" s="58">
        <v>0</v>
      </c>
    </row>
    <row r="55" spans="1:9" ht="24.6" customHeight="1" x14ac:dyDescent="0.2">
      <c r="A55" s="203" t="s">
        <v>93</v>
      </c>
      <c r="B55" s="204"/>
      <c r="C55" s="204"/>
      <c r="D55" s="204"/>
      <c r="E55" s="204"/>
      <c r="F55" s="205"/>
      <c r="G55" s="16">
        <v>48</v>
      </c>
      <c r="H55" s="58">
        <v>1064950</v>
      </c>
      <c r="I55" s="58">
        <v>1373496</v>
      </c>
    </row>
    <row r="56" spans="1:9" ht="12.75" customHeight="1" x14ac:dyDescent="0.2">
      <c r="A56" s="203" t="s">
        <v>94</v>
      </c>
      <c r="B56" s="204"/>
      <c r="C56" s="204"/>
      <c r="D56" s="204"/>
      <c r="E56" s="204"/>
      <c r="F56" s="205"/>
      <c r="G56" s="16">
        <v>49</v>
      </c>
      <c r="H56" s="58">
        <v>2308619</v>
      </c>
      <c r="I56" s="58">
        <v>2436265</v>
      </c>
    </row>
    <row r="57" spans="1:9" ht="12.75" customHeight="1" x14ac:dyDescent="0.2">
      <c r="A57" s="203" t="s">
        <v>95</v>
      </c>
      <c r="B57" s="204"/>
      <c r="C57" s="204"/>
      <c r="D57" s="204"/>
      <c r="E57" s="204"/>
      <c r="F57" s="205"/>
      <c r="G57" s="16">
        <v>50</v>
      </c>
      <c r="H57" s="58">
        <v>47066</v>
      </c>
      <c r="I57" s="58">
        <v>109278</v>
      </c>
    </row>
    <row r="58" spans="1:9" ht="12.75" customHeight="1" x14ac:dyDescent="0.2">
      <c r="A58" s="203" t="s">
        <v>96</v>
      </c>
      <c r="B58" s="204"/>
      <c r="C58" s="204"/>
      <c r="D58" s="204"/>
      <c r="E58" s="204"/>
      <c r="F58" s="205"/>
      <c r="G58" s="16">
        <v>51</v>
      </c>
      <c r="H58" s="58">
        <v>1003633</v>
      </c>
      <c r="I58" s="58">
        <v>1942981</v>
      </c>
    </row>
    <row r="59" spans="1:9" ht="12.75" customHeight="1" x14ac:dyDescent="0.2">
      <c r="A59" s="203" t="s">
        <v>97</v>
      </c>
      <c r="B59" s="204"/>
      <c r="C59" s="204"/>
      <c r="D59" s="204"/>
      <c r="E59" s="204"/>
      <c r="F59" s="205"/>
      <c r="G59" s="16">
        <v>52</v>
      </c>
      <c r="H59" s="58">
        <v>343991</v>
      </c>
      <c r="I59" s="58">
        <v>338416</v>
      </c>
    </row>
    <row r="60" spans="1:9" ht="12.75" customHeight="1" x14ac:dyDescent="0.2">
      <c r="A60" s="212" t="s">
        <v>98</v>
      </c>
      <c r="B60" s="213"/>
      <c r="C60" s="213"/>
      <c r="D60" s="213"/>
      <c r="E60" s="213"/>
      <c r="F60" s="214"/>
      <c r="G60" s="17">
        <v>53</v>
      </c>
      <c r="H60" s="59">
        <f>SUM(H61:H69)</f>
        <v>17881262</v>
      </c>
      <c r="I60" s="59">
        <f>SUM(I61:I69)</f>
        <v>25641924</v>
      </c>
    </row>
    <row r="61" spans="1:9" ht="12.75" customHeight="1" x14ac:dyDescent="0.2">
      <c r="A61" s="203" t="s">
        <v>99</v>
      </c>
      <c r="B61" s="204"/>
      <c r="C61" s="204"/>
      <c r="D61" s="204"/>
      <c r="E61" s="204"/>
      <c r="F61" s="205"/>
      <c r="G61" s="16">
        <v>54</v>
      </c>
      <c r="H61" s="58">
        <v>0</v>
      </c>
      <c r="I61" s="58">
        <v>0</v>
      </c>
    </row>
    <row r="62" spans="1:9" ht="12.75" customHeight="1" x14ac:dyDescent="0.2">
      <c r="A62" s="203" t="s">
        <v>100</v>
      </c>
      <c r="B62" s="204"/>
      <c r="C62" s="204"/>
      <c r="D62" s="204"/>
      <c r="E62" s="204"/>
      <c r="F62" s="205"/>
      <c r="G62" s="16">
        <v>55</v>
      </c>
      <c r="H62" s="58">
        <v>0</v>
      </c>
      <c r="I62" s="58">
        <v>0</v>
      </c>
    </row>
    <row r="63" spans="1:9" ht="12.75" customHeight="1" x14ac:dyDescent="0.2">
      <c r="A63" s="203" t="s">
        <v>101</v>
      </c>
      <c r="B63" s="204"/>
      <c r="C63" s="204"/>
      <c r="D63" s="204"/>
      <c r="E63" s="204"/>
      <c r="F63" s="205"/>
      <c r="G63" s="16">
        <v>56</v>
      </c>
      <c r="H63" s="58">
        <v>0</v>
      </c>
      <c r="I63" s="58">
        <v>0</v>
      </c>
    </row>
    <row r="64" spans="1:9" ht="23.45" customHeight="1" x14ac:dyDescent="0.2">
      <c r="A64" s="203" t="s">
        <v>102</v>
      </c>
      <c r="B64" s="204"/>
      <c r="C64" s="204"/>
      <c r="D64" s="204"/>
      <c r="E64" s="204"/>
      <c r="F64" s="205"/>
      <c r="G64" s="16">
        <v>57</v>
      </c>
      <c r="H64" s="58">
        <v>0</v>
      </c>
      <c r="I64" s="58">
        <v>0</v>
      </c>
    </row>
    <row r="65" spans="1:9" ht="21" customHeight="1" x14ac:dyDescent="0.2">
      <c r="A65" s="203" t="s">
        <v>103</v>
      </c>
      <c r="B65" s="204"/>
      <c r="C65" s="204"/>
      <c r="D65" s="204"/>
      <c r="E65" s="204"/>
      <c r="F65" s="205"/>
      <c r="G65" s="16">
        <v>58</v>
      </c>
      <c r="H65" s="58">
        <v>0</v>
      </c>
      <c r="I65" s="58">
        <v>0</v>
      </c>
    </row>
    <row r="66" spans="1:9" ht="22.9" customHeight="1" x14ac:dyDescent="0.2">
      <c r="A66" s="203" t="s">
        <v>104</v>
      </c>
      <c r="B66" s="204"/>
      <c r="C66" s="204"/>
      <c r="D66" s="204"/>
      <c r="E66" s="204"/>
      <c r="F66" s="205"/>
      <c r="G66" s="16">
        <v>59</v>
      </c>
      <c r="H66" s="58">
        <v>0</v>
      </c>
      <c r="I66" s="58">
        <v>0</v>
      </c>
    </row>
    <row r="67" spans="1:9" ht="12.75" customHeight="1" x14ac:dyDescent="0.2">
      <c r="A67" s="203" t="s">
        <v>105</v>
      </c>
      <c r="B67" s="204"/>
      <c r="C67" s="204"/>
      <c r="D67" s="204"/>
      <c r="E67" s="204"/>
      <c r="F67" s="205"/>
      <c r="G67" s="16">
        <v>60</v>
      </c>
      <c r="H67" s="58">
        <v>0</v>
      </c>
      <c r="I67" s="58">
        <v>0</v>
      </c>
    </row>
    <row r="68" spans="1:9" ht="12.75" customHeight="1" x14ac:dyDescent="0.2">
      <c r="A68" s="203" t="s">
        <v>106</v>
      </c>
      <c r="B68" s="204"/>
      <c r="C68" s="204"/>
      <c r="D68" s="204"/>
      <c r="E68" s="204"/>
      <c r="F68" s="205"/>
      <c r="G68" s="16">
        <v>61</v>
      </c>
      <c r="H68" s="58">
        <v>16833993</v>
      </c>
      <c r="I68" s="58">
        <v>24035528</v>
      </c>
    </row>
    <row r="69" spans="1:9" ht="12.75" customHeight="1" x14ac:dyDescent="0.2">
      <c r="A69" s="203" t="s">
        <v>107</v>
      </c>
      <c r="B69" s="204"/>
      <c r="C69" s="204"/>
      <c r="D69" s="204"/>
      <c r="E69" s="204"/>
      <c r="F69" s="205"/>
      <c r="G69" s="16">
        <v>62</v>
      </c>
      <c r="H69" s="58">
        <v>1047269</v>
      </c>
      <c r="I69" s="58">
        <v>1606396</v>
      </c>
    </row>
    <row r="70" spans="1:9" ht="12.75" customHeight="1" x14ac:dyDescent="0.2">
      <c r="A70" s="186" t="s">
        <v>108</v>
      </c>
      <c r="B70" s="187"/>
      <c r="C70" s="187"/>
      <c r="D70" s="187"/>
      <c r="E70" s="187"/>
      <c r="F70" s="188"/>
      <c r="G70" s="16">
        <v>63</v>
      </c>
      <c r="H70" s="58">
        <v>89299582</v>
      </c>
      <c r="I70" s="58">
        <v>55185359</v>
      </c>
    </row>
    <row r="71" spans="1:9" ht="12.75" customHeight="1" x14ac:dyDescent="0.2">
      <c r="A71" s="189" t="s">
        <v>109</v>
      </c>
      <c r="B71" s="190"/>
      <c r="C71" s="190"/>
      <c r="D71" s="190"/>
      <c r="E71" s="190"/>
      <c r="F71" s="191"/>
      <c r="G71" s="16">
        <v>64</v>
      </c>
      <c r="H71" s="58">
        <v>2304101</v>
      </c>
      <c r="I71" s="58">
        <v>3763787</v>
      </c>
    </row>
    <row r="72" spans="1:9" ht="12.75" customHeight="1" x14ac:dyDescent="0.2">
      <c r="A72" s="195" t="s">
        <v>110</v>
      </c>
      <c r="B72" s="196"/>
      <c r="C72" s="196"/>
      <c r="D72" s="196"/>
      <c r="E72" s="196"/>
      <c r="F72" s="197"/>
      <c r="G72" s="17">
        <v>65</v>
      </c>
      <c r="H72" s="59">
        <f>H8+H9+H44+H71</f>
        <v>852054494</v>
      </c>
      <c r="I72" s="59">
        <f>I8+I9+I44+I71</f>
        <v>826211231</v>
      </c>
    </row>
    <row r="73" spans="1:9" ht="12.75" customHeight="1" x14ac:dyDescent="0.2">
      <c r="A73" s="198" t="s">
        <v>111</v>
      </c>
      <c r="B73" s="199"/>
      <c r="C73" s="199"/>
      <c r="D73" s="199"/>
      <c r="E73" s="199"/>
      <c r="F73" s="200"/>
      <c r="G73" s="19">
        <v>66</v>
      </c>
      <c r="H73" s="60">
        <v>7183695</v>
      </c>
      <c r="I73" s="60">
        <v>7179343</v>
      </c>
    </row>
    <row r="74" spans="1:9" x14ac:dyDescent="0.2">
      <c r="A74" s="201" t="s">
        <v>112</v>
      </c>
      <c r="B74" s="202"/>
      <c r="C74" s="202"/>
      <c r="D74" s="202"/>
      <c r="E74" s="202"/>
      <c r="F74" s="202"/>
      <c r="G74" s="202"/>
      <c r="H74" s="202"/>
      <c r="I74" s="202"/>
    </row>
    <row r="75" spans="1:9" ht="24.75" customHeight="1" x14ac:dyDescent="0.2">
      <c r="A75" s="183" t="s">
        <v>391</v>
      </c>
      <c r="B75" s="184"/>
      <c r="C75" s="184"/>
      <c r="D75" s="184"/>
      <c r="E75" s="184"/>
      <c r="F75" s="184"/>
      <c r="G75" s="17">
        <v>67</v>
      </c>
      <c r="H75" s="59">
        <f>H76+H77+H78+H84+H85+H91+H94+H97</f>
        <v>441126555</v>
      </c>
      <c r="I75" s="59">
        <f>I76+I77+I78+I84+I85+I91+I94+I97</f>
        <v>446821035</v>
      </c>
    </row>
    <row r="76" spans="1:9" ht="12.75" customHeight="1" x14ac:dyDescent="0.2">
      <c r="A76" s="192" t="s">
        <v>113</v>
      </c>
      <c r="B76" s="192"/>
      <c r="C76" s="192"/>
      <c r="D76" s="192"/>
      <c r="E76" s="192"/>
      <c r="F76" s="192"/>
      <c r="G76" s="16">
        <v>68</v>
      </c>
      <c r="H76" s="44">
        <v>221915351</v>
      </c>
      <c r="I76" s="44">
        <v>221915350</v>
      </c>
    </row>
    <row r="77" spans="1:9" ht="12.75" customHeight="1" x14ac:dyDescent="0.2">
      <c r="A77" s="192" t="s">
        <v>114</v>
      </c>
      <c r="B77" s="192"/>
      <c r="C77" s="192"/>
      <c r="D77" s="192"/>
      <c r="E77" s="192"/>
      <c r="F77" s="192"/>
      <c r="G77" s="16">
        <v>69</v>
      </c>
      <c r="H77" s="44">
        <v>693268</v>
      </c>
      <c r="I77" s="44">
        <v>1218381</v>
      </c>
    </row>
    <row r="78" spans="1:9" ht="12.75" customHeight="1" x14ac:dyDescent="0.2">
      <c r="A78" s="194" t="s">
        <v>115</v>
      </c>
      <c r="B78" s="194"/>
      <c r="C78" s="194"/>
      <c r="D78" s="194"/>
      <c r="E78" s="194"/>
      <c r="F78" s="194"/>
      <c r="G78" s="17">
        <v>70</v>
      </c>
      <c r="H78" s="59">
        <f>SUM(H79:H83)</f>
        <v>17855423</v>
      </c>
      <c r="I78" s="59">
        <f>SUM(I79:I83)</f>
        <v>15901347</v>
      </c>
    </row>
    <row r="79" spans="1:9" ht="12.75" customHeight="1" x14ac:dyDescent="0.2">
      <c r="A79" s="181" t="s">
        <v>116</v>
      </c>
      <c r="B79" s="181"/>
      <c r="C79" s="181"/>
      <c r="D79" s="181"/>
      <c r="E79" s="181"/>
      <c r="F79" s="181"/>
      <c r="G79" s="16">
        <v>71</v>
      </c>
      <c r="H79" s="44">
        <v>11095768</v>
      </c>
      <c r="I79" s="44">
        <v>11095768</v>
      </c>
    </row>
    <row r="80" spans="1:9" ht="12.75" customHeight="1" x14ac:dyDescent="0.2">
      <c r="A80" s="181" t="s">
        <v>117</v>
      </c>
      <c r="B80" s="181"/>
      <c r="C80" s="181"/>
      <c r="D80" s="181"/>
      <c r="E80" s="181"/>
      <c r="F80" s="181"/>
      <c r="G80" s="16">
        <v>72</v>
      </c>
      <c r="H80" s="44">
        <v>18158509</v>
      </c>
      <c r="I80" s="44">
        <v>18158509</v>
      </c>
    </row>
    <row r="81" spans="1:9" ht="12.75" customHeight="1" x14ac:dyDescent="0.2">
      <c r="A81" s="181" t="s">
        <v>118</v>
      </c>
      <c r="B81" s="181"/>
      <c r="C81" s="181"/>
      <c r="D81" s="181"/>
      <c r="E81" s="181"/>
      <c r="F81" s="181"/>
      <c r="G81" s="16">
        <v>73</v>
      </c>
      <c r="H81" s="44">
        <v>-16513142</v>
      </c>
      <c r="I81" s="44">
        <v>-13743570</v>
      </c>
    </row>
    <row r="82" spans="1:9" ht="12.75" customHeight="1" x14ac:dyDescent="0.2">
      <c r="A82" s="181" t="s">
        <v>119</v>
      </c>
      <c r="B82" s="181"/>
      <c r="C82" s="181"/>
      <c r="D82" s="181"/>
      <c r="E82" s="181"/>
      <c r="F82" s="181"/>
      <c r="G82" s="16">
        <v>74</v>
      </c>
      <c r="H82" s="44">
        <v>0</v>
      </c>
      <c r="I82" s="44">
        <v>0</v>
      </c>
    </row>
    <row r="83" spans="1:9" ht="12.75" customHeight="1" x14ac:dyDescent="0.2">
      <c r="A83" s="181" t="s">
        <v>120</v>
      </c>
      <c r="B83" s="181"/>
      <c r="C83" s="181"/>
      <c r="D83" s="181"/>
      <c r="E83" s="181"/>
      <c r="F83" s="181"/>
      <c r="G83" s="16">
        <v>75</v>
      </c>
      <c r="H83" s="44">
        <v>5114288</v>
      </c>
      <c r="I83" s="44">
        <v>390640</v>
      </c>
    </row>
    <row r="84" spans="1:9" ht="12.75" customHeight="1" x14ac:dyDescent="0.2">
      <c r="A84" s="192" t="s">
        <v>121</v>
      </c>
      <c r="B84" s="192"/>
      <c r="C84" s="192"/>
      <c r="D84" s="192"/>
      <c r="E84" s="192"/>
      <c r="F84" s="192"/>
      <c r="G84" s="16">
        <v>76</v>
      </c>
      <c r="H84" s="44">
        <v>0</v>
      </c>
      <c r="I84" s="44">
        <v>0</v>
      </c>
    </row>
    <row r="85" spans="1:9" ht="12.75" customHeight="1" x14ac:dyDescent="0.2">
      <c r="A85" s="193" t="s">
        <v>381</v>
      </c>
      <c r="B85" s="194"/>
      <c r="C85" s="194"/>
      <c r="D85" s="194"/>
      <c r="E85" s="194"/>
      <c r="F85" s="194"/>
      <c r="G85" s="17">
        <v>77</v>
      </c>
      <c r="H85" s="59">
        <f>H86+H87+H88+H89+H90</f>
        <v>7845</v>
      </c>
      <c r="I85" s="59">
        <f>I86+I87+I88+I89+I90</f>
        <v>39878</v>
      </c>
    </row>
    <row r="86" spans="1:9" ht="24.75" customHeight="1" x14ac:dyDescent="0.2">
      <c r="A86" s="181" t="s">
        <v>382</v>
      </c>
      <c r="B86" s="181"/>
      <c r="C86" s="181"/>
      <c r="D86" s="181"/>
      <c r="E86" s="181"/>
      <c r="F86" s="181"/>
      <c r="G86" s="16">
        <v>78</v>
      </c>
      <c r="H86" s="58">
        <v>7845</v>
      </c>
      <c r="I86" s="58">
        <v>39878</v>
      </c>
    </row>
    <row r="87" spans="1:9" ht="12.75" customHeight="1" x14ac:dyDescent="0.2">
      <c r="A87" s="181" t="s">
        <v>122</v>
      </c>
      <c r="B87" s="181"/>
      <c r="C87" s="181"/>
      <c r="D87" s="181"/>
      <c r="E87" s="181"/>
      <c r="F87" s="181"/>
      <c r="G87" s="16">
        <v>79</v>
      </c>
      <c r="H87" s="58">
        <v>0</v>
      </c>
      <c r="I87" s="58">
        <v>0</v>
      </c>
    </row>
    <row r="88" spans="1:9" ht="12.75" customHeight="1" x14ac:dyDescent="0.2">
      <c r="A88" s="181" t="s">
        <v>123</v>
      </c>
      <c r="B88" s="181"/>
      <c r="C88" s="181"/>
      <c r="D88" s="181"/>
      <c r="E88" s="181"/>
      <c r="F88" s="181"/>
      <c r="G88" s="16">
        <v>80</v>
      </c>
      <c r="H88" s="58">
        <v>0</v>
      </c>
      <c r="I88" s="58">
        <v>0</v>
      </c>
    </row>
    <row r="89" spans="1:9" ht="12.75" customHeight="1" x14ac:dyDescent="0.2">
      <c r="A89" s="181" t="s">
        <v>383</v>
      </c>
      <c r="B89" s="181"/>
      <c r="C89" s="181"/>
      <c r="D89" s="181"/>
      <c r="E89" s="181"/>
      <c r="F89" s="181"/>
      <c r="G89" s="16">
        <v>81</v>
      </c>
      <c r="H89" s="58">
        <v>0</v>
      </c>
      <c r="I89" s="58">
        <v>0</v>
      </c>
    </row>
    <row r="90" spans="1:9" ht="25.5" customHeight="1" x14ac:dyDescent="0.2">
      <c r="A90" s="181" t="s">
        <v>384</v>
      </c>
      <c r="B90" s="181"/>
      <c r="C90" s="181"/>
      <c r="D90" s="181"/>
      <c r="E90" s="181"/>
      <c r="F90" s="181"/>
      <c r="G90" s="16">
        <v>82</v>
      </c>
      <c r="H90" s="58">
        <v>0</v>
      </c>
      <c r="I90" s="58">
        <v>0</v>
      </c>
    </row>
    <row r="91" spans="1:9" ht="22.9" customHeight="1" x14ac:dyDescent="0.2">
      <c r="A91" s="193" t="s">
        <v>385</v>
      </c>
      <c r="B91" s="194"/>
      <c r="C91" s="194"/>
      <c r="D91" s="194"/>
      <c r="E91" s="194"/>
      <c r="F91" s="194"/>
      <c r="G91" s="17">
        <v>83</v>
      </c>
      <c r="H91" s="59">
        <f>H92-H93</f>
        <v>46604740</v>
      </c>
      <c r="I91" s="59">
        <f>I92-I93</f>
        <v>42165052</v>
      </c>
    </row>
    <row r="92" spans="1:9" ht="12.75" customHeight="1" x14ac:dyDescent="0.2">
      <c r="A92" s="181" t="s">
        <v>124</v>
      </c>
      <c r="B92" s="181"/>
      <c r="C92" s="181"/>
      <c r="D92" s="181"/>
      <c r="E92" s="181"/>
      <c r="F92" s="181"/>
      <c r="G92" s="16">
        <v>84</v>
      </c>
      <c r="H92" s="44">
        <v>46604740</v>
      </c>
      <c r="I92" s="44">
        <v>42165052</v>
      </c>
    </row>
    <row r="93" spans="1:9" ht="12.75" customHeight="1" x14ac:dyDescent="0.2">
      <c r="A93" s="181" t="s">
        <v>125</v>
      </c>
      <c r="B93" s="181"/>
      <c r="C93" s="181"/>
      <c r="D93" s="181"/>
      <c r="E93" s="181"/>
      <c r="F93" s="181"/>
      <c r="G93" s="16">
        <v>85</v>
      </c>
      <c r="H93" s="44">
        <v>0</v>
      </c>
      <c r="I93" s="44">
        <v>0</v>
      </c>
    </row>
    <row r="94" spans="1:9" ht="12.75" customHeight="1" x14ac:dyDescent="0.2">
      <c r="A94" s="193" t="s">
        <v>386</v>
      </c>
      <c r="B94" s="194"/>
      <c r="C94" s="194"/>
      <c r="D94" s="194"/>
      <c r="E94" s="194"/>
      <c r="F94" s="194"/>
      <c r="G94" s="17">
        <v>86</v>
      </c>
      <c r="H94" s="59">
        <f>H95-H96</f>
        <v>19601100</v>
      </c>
      <c r="I94" s="59">
        <f>I95-I96</f>
        <v>27027615</v>
      </c>
    </row>
    <row r="95" spans="1:9" ht="12.75" customHeight="1" x14ac:dyDescent="0.2">
      <c r="A95" s="181" t="s">
        <v>126</v>
      </c>
      <c r="B95" s="181"/>
      <c r="C95" s="181"/>
      <c r="D95" s="181"/>
      <c r="E95" s="181"/>
      <c r="F95" s="181"/>
      <c r="G95" s="16">
        <v>87</v>
      </c>
      <c r="H95" s="44">
        <v>19601100</v>
      </c>
      <c r="I95" s="44">
        <v>27027615</v>
      </c>
    </row>
    <row r="96" spans="1:9" ht="12.75" customHeight="1" x14ac:dyDescent="0.2">
      <c r="A96" s="181" t="s">
        <v>127</v>
      </c>
      <c r="B96" s="181"/>
      <c r="C96" s="181"/>
      <c r="D96" s="181"/>
      <c r="E96" s="181"/>
      <c r="F96" s="181"/>
      <c r="G96" s="16">
        <v>88</v>
      </c>
      <c r="H96" s="44">
        <v>0</v>
      </c>
      <c r="I96" s="44">
        <v>0</v>
      </c>
    </row>
    <row r="97" spans="1:9" ht="12.75" customHeight="1" x14ac:dyDescent="0.2">
      <c r="A97" s="192" t="s">
        <v>128</v>
      </c>
      <c r="B97" s="192"/>
      <c r="C97" s="192"/>
      <c r="D97" s="192"/>
      <c r="E97" s="192"/>
      <c r="F97" s="192"/>
      <c r="G97" s="16">
        <v>89</v>
      </c>
      <c r="H97" s="44">
        <v>134448828</v>
      </c>
      <c r="I97" s="44">
        <v>138553412</v>
      </c>
    </row>
    <row r="98" spans="1:9" ht="12.75" customHeight="1" x14ac:dyDescent="0.2">
      <c r="A98" s="183" t="s">
        <v>387</v>
      </c>
      <c r="B98" s="184"/>
      <c r="C98" s="184"/>
      <c r="D98" s="184"/>
      <c r="E98" s="184"/>
      <c r="F98" s="184"/>
      <c r="G98" s="17">
        <v>90</v>
      </c>
      <c r="H98" s="59">
        <f>SUM(H99:H104)</f>
        <v>23787458</v>
      </c>
      <c r="I98" s="59">
        <f>SUM(I99:I104)</f>
        <v>8330408</v>
      </c>
    </row>
    <row r="99" spans="1:9" ht="25.9" customHeight="1" x14ac:dyDescent="0.2">
      <c r="A99" s="181" t="s">
        <v>129</v>
      </c>
      <c r="B99" s="181"/>
      <c r="C99" s="181"/>
      <c r="D99" s="181"/>
      <c r="E99" s="181"/>
      <c r="F99" s="181"/>
      <c r="G99" s="16">
        <v>91</v>
      </c>
      <c r="H99" s="44">
        <v>3484945</v>
      </c>
      <c r="I99" s="44">
        <v>4156621</v>
      </c>
    </row>
    <row r="100" spans="1:9" ht="12.75" customHeight="1" x14ac:dyDescent="0.2">
      <c r="A100" s="181" t="s">
        <v>130</v>
      </c>
      <c r="B100" s="181"/>
      <c r="C100" s="181"/>
      <c r="D100" s="181"/>
      <c r="E100" s="181"/>
      <c r="F100" s="181"/>
      <c r="G100" s="16">
        <v>92</v>
      </c>
      <c r="H100" s="44">
        <v>0</v>
      </c>
      <c r="I100" s="44">
        <v>0</v>
      </c>
    </row>
    <row r="101" spans="1:9" ht="12.75" customHeight="1" x14ac:dyDescent="0.2">
      <c r="A101" s="181" t="s">
        <v>131</v>
      </c>
      <c r="B101" s="181"/>
      <c r="C101" s="181"/>
      <c r="D101" s="181"/>
      <c r="E101" s="181"/>
      <c r="F101" s="181"/>
      <c r="G101" s="16">
        <v>93</v>
      </c>
      <c r="H101" s="44">
        <v>6667273</v>
      </c>
      <c r="I101" s="44">
        <v>4102327</v>
      </c>
    </row>
    <row r="102" spans="1:9" ht="12.75" customHeight="1" x14ac:dyDescent="0.2">
      <c r="A102" s="181" t="s">
        <v>132</v>
      </c>
      <c r="B102" s="181"/>
      <c r="C102" s="181"/>
      <c r="D102" s="181"/>
      <c r="E102" s="181"/>
      <c r="F102" s="181"/>
      <c r="G102" s="16">
        <v>94</v>
      </c>
      <c r="H102" s="58">
        <v>0</v>
      </c>
      <c r="I102" s="58">
        <v>0</v>
      </c>
    </row>
    <row r="103" spans="1:9" ht="12.75" customHeight="1" x14ac:dyDescent="0.2">
      <c r="A103" s="181" t="s">
        <v>133</v>
      </c>
      <c r="B103" s="181"/>
      <c r="C103" s="181"/>
      <c r="D103" s="181"/>
      <c r="E103" s="181"/>
      <c r="F103" s="181"/>
      <c r="G103" s="16">
        <v>95</v>
      </c>
      <c r="H103" s="58">
        <v>0</v>
      </c>
      <c r="I103" s="58">
        <v>0</v>
      </c>
    </row>
    <row r="104" spans="1:9" ht="12.75" customHeight="1" x14ac:dyDescent="0.2">
      <c r="A104" s="181" t="s">
        <v>134</v>
      </c>
      <c r="B104" s="181"/>
      <c r="C104" s="181"/>
      <c r="D104" s="181"/>
      <c r="E104" s="181"/>
      <c r="F104" s="181"/>
      <c r="G104" s="16">
        <v>96</v>
      </c>
      <c r="H104" s="58">
        <v>13635240</v>
      </c>
      <c r="I104" s="58">
        <v>71460</v>
      </c>
    </row>
    <row r="105" spans="1:9" ht="12.75" customHeight="1" x14ac:dyDescent="0.2">
      <c r="A105" s="183" t="s">
        <v>388</v>
      </c>
      <c r="B105" s="184"/>
      <c r="C105" s="184"/>
      <c r="D105" s="184"/>
      <c r="E105" s="184"/>
      <c r="F105" s="184"/>
      <c r="G105" s="17">
        <v>97</v>
      </c>
      <c r="H105" s="59">
        <f>SUM(H106:H116)</f>
        <v>285270720</v>
      </c>
      <c r="I105" s="59">
        <f>SUM(I106:I116)</f>
        <v>264707353</v>
      </c>
    </row>
    <row r="106" spans="1:9" ht="12.75" customHeight="1" x14ac:dyDescent="0.2">
      <c r="A106" s="181" t="s">
        <v>135</v>
      </c>
      <c r="B106" s="181"/>
      <c r="C106" s="181"/>
      <c r="D106" s="181"/>
      <c r="E106" s="181"/>
      <c r="F106" s="181"/>
      <c r="G106" s="16">
        <v>98</v>
      </c>
      <c r="H106" s="45">
        <v>0</v>
      </c>
      <c r="I106" s="45">
        <v>0</v>
      </c>
    </row>
    <row r="107" spans="1:9" ht="12.75" customHeight="1" x14ac:dyDescent="0.2">
      <c r="A107" s="181" t="s">
        <v>136</v>
      </c>
      <c r="B107" s="181"/>
      <c r="C107" s="181"/>
      <c r="D107" s="181"/>
      <c r="E107" s="181"/>
      <c r="F107" s="181"/>
      <c r="G107" s="16">
        <v>99</v>
      </c>
      <c r="H107" s="44">
        <v>0</v>
      </c>
      <c r="I107" s="44">
        <v>0</v>
      </c>
    </row>
    <row r="108" spans="1:9" ht="24.6" customHeight="1" x14ac:dyDescent="0.2">
      <c r="A108" s="181" t="s">
        <v>137</v>
      </c>
      <c r="B108" s="181"/>
      <c r="C108" s="181"/>
      <c r="D108" s="181"/>
      <c r="E108" s="181"/>
      <c r="F108" s="181"/>
      <c r="G108" s="16">
        <v>100</v>
      </c>
      <c r="H108" s="44">
        <v>0</v>
      </c>
      <c r="I108" s="44">
        <v>0</v>
      </c>
    </row>
    <row r="109" spans="1:9" ht="22.15" customHeight="1" x14ac:dyDescent="0.2">
      <c r="A109" s="181" t="s">
        <v>138</v>
      </c>
      <c r="B109" s="181"/>
      <c r="C109" s="181"/>
      <c r="D109" s="181"/>
      <c r="E109" s="181"/>
      <c r="F109" s="181"/>
      <c r="G109" s="16">
        <v>101</v>
      </c>
      <c r="H109" s="44">
        <v>0</v>
      </c>
      <c r="I109" s="44">
        <v>0</v>
      </c>
    </row>
    <row r="110" spans="1:9" ht="12.75" customHeight="1" x14ac:dyDescent="0.2">
      <c r="A110" s="181" t="s">
        <v>139</v>
      </c>
      <c r="B110" s="181"/>
      <c r="C110" s="181"/>
      <c r="D110" s="181"/>
      <c r="E110" s="181"/>
      <c r="F110" s="181"/>
      <c r="G110" s="16">
        <v>102</v>
      </c>
      <c r="H110" s="44">
        <v>0</v>
      </c>
      <c r="I110" s="44">
        <v>0</v>
      </c>
    </row>
    <row r="111" spans="1:9" ht="12.75" customHeight="1" x14ac:dyDescent="0.2">
      <c r="A111" s="181" t="s">
        <v>140</v>
      </c>
      <c r="B111" s="181"/>
      <c r="C111" s="181"/>
      <c r="D111" s="181"/>
      <c r="E111" s="181"/>
      <c r="F111" s="181"/>
      <c r="G111" s="16">
        <v>103</v>
      </c>
      <c r="H111" s="44">
        <v>276528538</v>
      </c>
      <c r="I111" s="44">
        <v>244200777</v>
      </c>
    </row>
    <row r="112" spans="1:9" ht="12.75" customHeight="1" x14ac:dyDescent="0.2">
      <c r="A112" s="181" t="s">
        <v>141</v>
      </c>
      <c r="B112" s="181"/>
      <c r="C112" s="181"/>
      <c r="D112" s="181"/>
      <c r="E112" s="181"/>
      <c r="F112" s="181"/>
      <c r="G112" s="16">
        <v>104</v>
      </c>
      <c r="H112" s="44">
        <v>0</v>
      </c>
      <c r="I112" s="44">
        <v>0</v>
      </c>
    </row>
    <row r="113" spans="1:9" ht="12.75" customHeight="1" x14ac:dyDescent="0.2">
      <c r="A113" s="181" t="s">
        <v>142</v>
      </c>
      <c r="B113" s="181"/>
      <c r="C113" s="181"/>
      <c r="D113" s="181"/>
      <c r="E113" s="181"/>
      <c r="F113" s="181"/>
      <c r="G113" s="16">
        <v>105</v>
      </c>
      <c r="H113" s="45">
        <v>0</v>
      </c>
      <c r="I113" s="45">
        <v>0</v>
      </c>
    </row>
    <row r="114" spans="1:9" ht="12.75" customHeight="1" x14ac:dyDescent="0.2">
      <c r="A114" s="181" t="s">
        <v>143</v>
      </c>
      <c r="B114" s="181"/>
      <c r="C114" s="181"/>
      <c r="D114" s="181"/>
      <c r="E114" s="181"/>
      <c r="F114" s="181"/>
      <c r="G114" s="16">
        <v>106</v>
      </c>
      <c r="H114" s="44">
        <v>0</v>
      </c>
      <c r="I114" s="44">
        <v>0</v>
      </c>
    </row>
    <row r="115" spans="1:9" ht="12.75" customHeight="1" x14ac:dyDescent="0.2">
      <c r="A115" s="181" t="s">
        <v>144</v>
      </c>
      <c r="B115" s="181"/>
      <c r="C115" s="181"/>
      <c r="D115" s="181"/>
      <c r="E115" s="181"/>
      <c r="F115" s="181"/>
      <c r="G115" s="16">
        <v>107</v>
      </c>
      <c r="H115" s="58">
        <v>2452171</v>
      </c>
      <c r="I115" s="58">
        <v>14787692</v>
      </c>
    </row>
    <row r="116" spans="1:9" ht="12.75" customHeight="1" x14ac:dyDescent="0.2">
      <c r="A116" s="181" t="s">
        <v>145</v>
      </c>
      <c r="B116" s="181"/>
      <c r="C116" s="181"/>
      <c r="D116" s="181"/>
      <c r="E116" s="181"/>
      <c r="F116" s="181"/>
      <c r="G116" s="16">
        <v>108</v>
      </c>
      <c r="H116" s="58">
        <v>6290011</v>
      </c>
      <c r="I116" s="58">
        <v>5718884</v>
      </c>
    </row>
    <row r="117" spans="1:9" ht="12.75" customHeight="1" x14ac:dyDescent="0.2">
      <c r="A117" s="183" t="s">
        <v>389</v>
      </c>
      <c r="B117" s="184"/>
      <c r="C117" s="184"/>
      <c r="D117" s="184"/>
      <c r="E117" s="184"/>
      <c r="F117" s="184"/>
      <c r="G117" s="17">
        <v>109</v>
      </c>
      <c r="H117" s="59">
        <f>SUM(H118:H131)</f>
        <v>91965495</v>
      </c>
      <c r="I117" s="59">
        <f>SUM(I118:I131)</f>
        <v>84649099</v>
      </c>
    </row>
    <row r="118" spans="1:9" ht="12.75" customHeight="1" x14ac:dyDescent="0.2">
      <c r="A118" s="181" t="s">
        <v>146</v>
      </c>
      <c r="B118" s="181"/>
      <c r="C118" s="181"/>
      <c r="D118" s="181"/>
      <c r="E118" s="181"/>
      <c r="F118" s="181"/>
      <c r="G118" s="16">
        <v>110</v>
      </c>
      <c r="H118" s="44">
        <v>0</v>
      </c>
      <c r="I118" s="44">
        <v>0</v>
      </c>
    </row>
    <row r="119" spans="1:9" ht="12.75" customHeight="1" x14ac:dyDescent="0.2">
      <c r="A119" s="181" t="s">
        <v>147</v>
      </c>
      <c r="B119" s="181"/>
      <c r="C119" s="181"/>
      <c r="D119" s="181"/>
      <c r="E119" s="181"/>
      <c r="F119" s="181"/>
      <c r="G119" s="16">
        <v>111</v>
      </c>
      <c r="H119" s="44">
        <v>0</v>
      </c>
      <c r="I119" s="44">
        <v>0</v>
      </c>
    </row>
    <row r="120" spans="1:9" ht="21.6" customHeight="1" x14ac:dyDescent="0.2">
      <c r="A120" s="181" t="s">
        <v>148</v>
      </c>
      <c r="B120" s="181"/>
      <c r="C120" s="181"/>
      <c r="D120" s="181"/>
      <c r="E120" s="181"/>
      <c r="F120" s="181"/>
      <c r="G120" s="16">
        <v>112</v>
      </c>
      <c r="H120" s="44">
        <v>2423</v>
      </c>
      <c r="I120" s="44">
        <v>31800</v>
      </c>
    </row>
    <row r="121" spans="1:9" ht="25.9" customHeight="1" x14ac:dyDescent="0.2">
      <c r="A121" s="181" t="s">
        <v>149</v>
      </c>
      <c r="B121" s="181"/>
      <c r="C121" s="181"/>
      <c r="D121" s="181"/>
      <c r="E121" s="181"/>
      <c r="F121" s="181"/>
      <c r="G121" s="16">
        <v>113</v>
      </c>
      <c r="H121" s="44">
        <v>0</v>
      </c>
      <c r="I121" s="44">
        <v>0</v>
      </c>
    </row>
    <row r="122" spans="1:9" ht="12.75" customHeight="1" x14ac:dyDescent="0.2">
      <c r="A122" s="181" t="s">
        <v>150</v>
      </c>
      <c r="B122" s="181"/>
      <c r="C122" s="181"/>
      <c r="D122" s="181"/>
      <c r="E122" s="181"/>
      <c r="F122" s="181"/>
      <c r="G122" s="16">
        <v>114</v>
      </c>
      <c r="H122" s="44">
        <v>0</v>
      </c>
      <c r="I122" s="44">
        <v>0</v>
      </c>
    </row>
    <row r="123" spans="1:9" ht="12.75" customHeight="1" x14ac:dyDescent="0.2">
      <c r="A123" s="181" t="s">
        <v>151</v>
      </c>
      <c r="B123" s="181"/>
      <c r="C123" s="181"/>
      <c r="D123" s="181"/>
      <c r="E123" s="181"/>
      <c r="F123" s="181"/>
      <c r="G123" s="16">
        <v>115</v>
      </c>
      <c r="H123" s="44">
        <v>69136281</v>
      </c>
      <c r="I123" s="44">
        <v>49774765</v>
      </c>
    </row>
    <row r="124" spans="1:9" ht="12.75" customHeight="1" x14ac:dyDescent="0.2">
      <c r="A124" s="181" t="s">
        <v>152</v>
      </c>
      <c r="B124" s="181"/>
      <c r="C124" s="181"/>
      <c r="D124" s="181"/>
      <c r="E124" s="181"/>
      <c r="F124" s="181"/>
      <c r="G124" s="16">
        <v>116</v>
      </c>
      <c r="H124" s="44">
        <v>4531975</v>
      </c>
      <c r="I124" s="44">
        <v>6573592</v>
      </c>
    </row>
    <row r="125" spans="1:9" ht="12.75" customHeight="1" x14ac:dyDescent="0.2">
      <c r="A125" s="181" t="s">
        <v>153</v>
      </c>
      <c r="B125" s="181"/>
      <c r="C125" s="181"/>
      <c r="D125" s="181"/>
      <c r="E125" s="181"/>
      <c r="F125" s="181"/>
      <c r="G125" s="16">
        <v>117</v>
      </c>
      <c r="H125" s="44">
        <v>10566240</v>
      </c>
      <c r="I125" s="44">
        <v>16924444</v>
      </c>
    </row>
    <row r="126" spans="1:9" x14ac:dyDescent="0.2">
      <c r="A126" s="181" t="s">
        <v>154</v>
      </c>
      <c r="B126" s="181"/>
      <c r="C126" s="181"/>
      <c r="D126" s="181"/>
      <c r="E126" s="181"/>
      <c r="F126" s="181"/>
      <c r="G126" s="16">
        <v>118</v>
      </c>
      <c r="H126" s="44">
        <v>0</v>
      </c>
      <c r="I126" s="44">
        <v>0</v>
      </c>
    </row>
    <row r="127" spans="1:9" x14ac:dyDescent="0.2">
      <c r="A127" s="181" t="s">
        <v>155</v>
      </c>
      <c r="B127" s="181"/>
      <c r="C127" s="181"/>
      <c r="D127" s="181"/>
      <c r="E127" s="181"/>
      <c r="F127" s="181"/>
      <c r="G127" s="16">
        <v>119</v>
      </c>
      <c r="H127" s="44">
        <v>4239229</v>
      </c>
      <c r="I127" s="44">
        <v>4789942</v>
      </c>
    </row>
    <row r="128" spans="1:9" x14ac:dyDescent="0.2">
      <c r="A128" s="181" t="s">
        <v>156</v>
      </c>
      <c r="B128" s="181"/>
      <c r="C128" s="181"/>
      <c r="D128" s="181"/>
      <c r="E128" s="181"/>
      <c r="F128" s="181"/>
      <c r="G128" s="16">
        <v>120</v>
      </c>
      <c r="H128" s="44">
        <v>1769858</v>
      </c>
      <c r="I128" s="44">
        <v>4624581</v>
      </c>
    </row>
    <row r="129" spans="1:9" x14ac:dyDescent="0.2">
      <c r="A129" s="181" t="s">
        <v>157</v>
      </c>
      <c r="B129" s="181"/>
      <c r="C129" s="181"/>
      <c r="D129" s="181"/>
      <c r="E129" s="181"/>
      <c r="F129" s="181"/>
      <c r="G129" s="16">
        <v>121</v>
      </c>
      <c r="H129" s="44">
        <v>50392</v>
      </c>
      <c r="I129" s="44">
        <v>49388</v>
      </c>
    </row>
    <row r="130" spans="1:9" x14ac:dyDescent="0.2">
      <c r="A130" s="181" t="s">
        <v>158</v>
      </c>
      <c r="B130" s="181"/>
      <c r="C130" s="181"/>
      <c r="D130" s="181"/>
      <c r="E130" s="181"/>
      <c r="F130" s="181"/>
      <c r="G130" s="16">
        <v>122</v>
      </c>
      <c r="H130" s="58">
        <v>0</v>
      </c>
      <c r="I130" s="58">
        <v>0</v>
      </c>
    </row>
    <row r="131" spans="1:9" x14ac:dyDescent="0.2">
      <c r="A131" s="181" t="s">
        <v>159</v>
      </c>
      <c r="B131" s="181"/>
      <c r="C131" s="181"/>
      <c r="D131" s="181"/>
      <c r="E131" s="181"/>
      <c r="F131" s="181"/>
      <c r="G131" s="16">
        <v>123</v>
      </c>
      <c r="H131" s="58">
        <v>1669097</v>
      </c>
      <c r="I131" s="58">
        <v>1880587</v>
      </c>
    </row>
    <row r="132" spans="1:9" ht="22.15" customHeight="1" x14ac:dyDescent="0.2">
      <c r="A132" s="182" t="s">
        <v>160</v>
      </c>
      <c r="B132" s="182"/>
      <c r="C132" s="182"/>
      <c r="D132" s="182"/>
      <c r="E132" s="182"/>
      <c r="F132" s="182"/>
      <c r="G132" s="16">
        <v>124</v>
      </c>
      <c r="H132" s="58">
        <v>9904266</v>
      </c>
      <c r="I132" s="58">
        <v>21703336</v>
      </c>
    </row>
    <row r="133" spans="1:9" x14ac:dyDescent="0.2">
      <c r="A133" s="183" t="s">
        <v>390</v>
      </c>
      <c r="B133" s="184"/>
      <c r="C133" s="184"/>
      <c r="D133" s="184"/>
      <c r="E133" s="184"/>
      <c r="F133" s="184"/>
      <c r="G133" s="17">
        <v>125</v>
      </c>
      <c r="H133" s="59">
        <f>H75+H98+H105+H117+H132</f>
        <v>852054494</v>
      </c>
      <c r="I133" s="59">
        <f>I75+I98+I105+I117+I132</f>
        <v>826211231</v>
      </c>
    </row>
    <row r="134" spans="1:9" x14ac:dyDescent="0.2">
      <c r="A134" s="185" t="s">
        <v>161</v>
      </c>
      <c r="B134" s="185"/>
      <c r="C134" s="185"/>
      <c r="D134" s="185"/>
      <c r="E134" s="185"/>
      <c r="F134" s="185"/>
      <c r="G134" s="19">
        <v>126</v>
      </c>
      <c r="H134" s="60">
        <v>7183695</v>
      </c>
      <c r="I134" s="60">
        <v>7179343</v>
      </c>
    </row>
  </sheetData>
  <sheetProtection algorithmName="SHA-512" hashValue="YahhToxEEYxikvr+Z1DeicUQ7jY7QrCpQlhwq5Nc/EyBOtNiFF4YCs32wS+wn96ckhZSQYiandI60SbV/7SjvA==" saltValue="Imdlxu3rsw9PxeqKj/y8HQ=="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zoomScale="110" zoomScaleNormal="100" zoomScaleSheetLayoutView="110" workbookViewId="0">
      <selection activeCell="A20" sqref="A20:F20"/>
    </sheetView>
  </sheetViews>
  <sheetFormatPr defaultRowHeight="12.75" x14ac:dyDescent="0.2"/>
  <cols>
    <col min="1" max="7" width="9.140625" style="11"/>
    <col min="8" max="9" width="19.42578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55" t="s">
        <v>162</v>
      </c>
      <c r="B1" s="207"/>
      <c r="C1" s="207"/>
      <c r="D1" s="207"/>
      <c r="E1" s="207"/>
      <c r="F1" s="207"/>
      <c r="G1" s="207"/>
      <c r="H1" s="207"/>
      <c r="I1" s="207"/>
    </row>
    <row r="2" spans="1:9" x14ac:dyDescent="0.2">
      <c r="A2" s="254" t="s">
        <v>519</v>
      </c>
      <c r="B2" s="209"/>
      <c r="C2" s="209"/>
      <c r="D2" s="209"/>
      <c r="E2" s="209"/>
      <c r="F2" s="209"/>
      <c r="G2" s="209"/>
      <c r="H2" s="209"/>
      <c r="I2" s="209"/>
    </row>
    <row r="3" spans="1:9" x14ac:dyDescent="0.2">
      <c r="A3" s="243" t="s">
        <v>493</v>
      </c>
      <c r="B3" s="244"/>
      <c r="C3" s="244"/>
      <c r="D3" s="244"/>
      <c r="E3" s="244"/>
      <c r="F3" s="244"/>
      <c r="G3" s="244"/>
      <c r="H3" s="244"/>
      <c r="I3" s="244"/>
    </row>
    <row r="4" spans="1:9" x14ac:dyDescent="0.2">
      <c r="A4" s="253" t="s">
        <v>520</v>
      </c>
      <c r="B4" s="216"/>
      <c r="C4" s="216"/>
      <c r="D4" s="216"/>
      <c r="E4" s="216"/>
      <c r="F4" s="216"/>
      <c r="G4" s="216"/>
      <c r="H4" s="216"/>
      <c r="I4" s="217"/>
    </row>
    <row r="5" spans="1:9" ht="24" thickBot="1" x14ac:dyDescent="0.25">
      <c r="A5" s="251" t="s">
        <v>163</v>
      </c>
      <c r="B5" s="222"/>
      <c r="C5" s="222"/>
      <c r="D5" s="222"/>
      <c r="E5" s="222"/>
      <c r="F5" s="223"/>
      <c r="G5" s="12" t="s">
        <v>164</v>
      </c>
      <c r="H5" s="46" t="s">
        <v>165</v>
      </c>
      <c r="I5" s="46" t="s">
        <v>166</v>
      </c>
    </row>
    <row r="6" spans="1:9" x14ac:dyDescent="0.2">
      <c r="A6" s="252">
        <v>1</v>
      </c>
      <c r="B6" s="219"/>
      <c r="C6" s="219"/>
      <c r="D6" s="219"/>
      <c r="E6" s="219"/>
      <c r="F6" s="220"/>
      <c r="G6" s="14">
        <v>2</v>
      </c>
      <c r="H6" s="20">
        <v>3</v>
      </c>
      <c r="I6" s="20">
        <v>4</v>
      </c>
    </row>
    <row r="7" spans="1:9" x14ac:dyDescent="0.2">
      <c r="A7" s="249" t="s">
        <v>460</v>
      </c>
      <c r="B7" s="250"/>
      <c r="C7" s="250"/>
      <c r="D7" s="250"/>
      <c r="E7" s="250"/>
      <c r="F7" s="250"/>
      <c r="G7" s="24">
        <v>1</v>
      </c>
      <c r="H7" s="63">
        <f>SUM(H8:H12)</f>
        <v>325334919</v>
      </c>
      <c r="I7" s="63">
        <f>SUM(I8:I12)</f>
        <v>372208414</v>
      </c>
    </row>
    <row r="8" spans="1:9" x14ac:dyDescent="0.2">
      <c r="A8" s="181" t="s">
        <v>167</v>
      </c>
      <c r="B8" s="181"/>
      <c r="C8" s="181"/>
      <c r="D8" s="181"/>
      <c r="E8" s="181"/>
      <c r="F8" s="181"/>
      <c r="G8" s="16">
        <v>2</v>
      </c>
      <c r="H8" s="58">
        <v>0</v>
      </c>
      <c r="I8" s="58">
        <v>0</v>
      </c>
    </row>
    <row r="9" spans="1:9" x14ac:dyDescent="0.2">
      <c r="A9" s="181" t="s">
        <v>168</v>
      </c>
      <c r="B9" s="181"/>
      <c r="C9" s="181"/>
      <c r="D9" s="181"/>
      <c r="E9" s="181"/>
      <c r="F9" s="181"/>
      <c r="G9" s="16">
        <v>3</v>
      </c>
      <c r="H9" s="58">
        <v>319483709</v>
      </c>
      <c r="I9" s="58">
        <v>365719180</v>
      </c>
    </row>
    <row r="10" spans="1:9" x14ac:dyDescent="0.2">
      <c r="A10" s="181" t="s">
        <v>169</v>
      </c>
      <c r="B10" s="181"/>
      <c r="C10" s="181"/>
      <c r="D10" s="181"/>
      <c r="E10" s="181"/>
      <c r="F10" s="181"/>
      <c r="G10" s="16">
        <v>4</v>
      </c>
      <c r="H10" s="58">
        <v>55665</v>
      </c>
      <c r="I10" s="58">
        <v>83740</v>
      </c>
    </row>
    <row r="11" spans="1:9" x14ac:dyDescent="0.2">
      <c r="A11" s="181" t="s">
        <v>170</v>
      </c>
      <c r="B11" s="181"/>
      <c r="C11" s="181"/>
      <c r="D11" s="181"/>
      <c r="E11" s="181"/>
      <c r="F11" s="181"/>
      <c r="G11" s="16">
        <v>5</v>
      </c>
      <c r="H11" s="58">
        <v>0</v>
      </c>
      <c r="I11" s="58">
        <v>0</v>
      </c>
    </row>
    <row r="12" spans="1:9" x14ac:dyDescent="0.2">
      <c r="A12" s="181" t="s">
        <v>171</v>
      </c>
      <c r="B12" s="181"/>
      <c r="C12" s="181"/>
      <c r="D12" s="181"/>
      <c r="E12" s="181"/>
      <c r="F12" s="181"/>
      <c r="G12" s="16">
        <v>6</v>
      </c>
      <c r="H12" s="58">
        <v>5795545</v>
      </c>
      <c r="I12" s="58">
        <v>6405494</v>
      </c>
    </row>
    <row r="13" spans="1:9" ht="22.15" customHeight="1" x14ac:dyDescent="0.2">
      <c r="A13" s="183" t="s">
        <v>461</v>
      </c>
      <c r="B13" s="184"/>
      <c r="C13" s="184"/>
      <c r="D13" s="184"/>
      <c r="E13" s="184"/>
      <c r="F13" s="184"/>
      <c r="G13" s="17">
        <v>7</v>
      </c>
      <c r="H13" s="59">
        <f>H14+H15+H19+H23+H24+H25+H28+H35</f>
        <v>294812890</v>
      </c>
      <c r="I13" s="59">
        <f>I14+I15+I19+I23+I24+I25+I28+I35</f>
        <v>329806825</v>
      </c>
    </row>
    <row r="14" spans="1:9" x14ac:dyDescent="0.2">
      <c r="A14" s="181" t="s">
        <v>172</v>
      </c>
      <c r="B14" s="181"/>
      <c r="C14" s="181"/>
      <c r="D14" s="181"/>
      <c r="E14" s="181"/>
      <c r="F14" s="181"/>
      <c r="G14" s="16">
        <v>8</v>
      </c>
      <c r="H14" s="58">
        <v>0</v>
      </c>
      <c r="I14" s="58">
        <v>0</v>
      </c>
    </row>
    <row r="15" spans="1:9" x14ac:dyDescent="0.2">
      <c r="A15" s="242" t="s">
        <v>462</v>
      </c>
      <c r="B15" s="242"/>
      <c r="C15" s="242"/>
      <c r="D15" s="242"/>
      <c r="E15" s="242"/>
      <c r="F15" s="242"/>
      <c r="G15" s="17">
        <v>9</v>
      </c>
      <c r="H15" s="59">
        <f>SUM(H16:H18)</f>
        <v>103272959</v>
      </c>
      <c r="I15" s="59">
        <f>SUM(I16:I18)</f>
        <v>118247660</v>
      </c>
    </row>
    <row r="16" spans="1:9" x14ac:dyDescent="0.2">
      <c r="A16" s="241" t="s">
        <v>173</v>
      </c>
      <c r="B16" s="241"/>
      <c r="C16" s="241"/>
      <c r="D16" s="241"/>
      <c r="E16" s="241"/>
      <c r="F16" s="241"/>
      <c r="G16" s="16">
        <v>10</v>
      </c>
      <c r="H16" s="58">
        <v>65490646</v>
      </c>
      <c r="I16" s="58">
        <v>69301049</v>
      </c>
    </row>
    <row r="17" spans="1:9" x14ac:dyDescent="0.2">
      <c r="A17" s="241" t="s">
        <v>174</v>
      </c>
      <c r="B17" s="241"/>
      <c r="C17" s="241"/>
      <c r="D17" s="241"/>
      <c r="E17" s="241"/>
      <c r="F17" s="241"/>
      <c r="G17" s="16">
        <v>11</v>
      </c>
      <c r="H17" s="58">
        <v>2224501</v>
      </c>
      <c r="I17" s="58">
        <v>2690545</v>
      </c>
    </row>
    <row r="18" spans="1:9" x14ac:dyDescent="0.2">
      <c r="A18" s="241" t="s">
        <v>175</v>
      </c>
      <c r="B18" s="241"/>
      <c r="C18" s="241"/>
      <c r="D18" s="241"/>
      <c r="E18" s="241"/>
      <c r="F18" s="241"/>
      <c r="G18" s="16">
        <v>12</v>
      </c>
      <c r="H18" s="58">
        <v>35557812</v>
      </c>
      <c r="I18" s="58">
        <v>46256066</v>
      </c>
    </row>
    <row r="19" spans="1:9" x14ac:dyDescent="0.2">
      <c r="A19" s="242" t="s">
        <v>463</v>
      </c>
      <c r="B19" s="242"/>
      <c r="C19" s="242"/>
      <c r="D19" s="242"/>
      <c r="E19" s="242"/>
      <c r="F19" s="242"/>
      <c r="G19" s="17">
        <v>13</v>
      </c>
      <c r="H19" s="59">
        <f>SUM(H20:H22)</f>
        <v>91642157</v>
      </c>
      <c r="I19" s="59">
        <f>SUM(I20:I22)</f>
        <v>104577058</v>
      </c>
    </row>
    <row r="20" spans="1:9" x14ac:dyDescent="0.2">
      <c r="A20" s="241" t="s">
        <v>176</v>
      </c>
      <c r="B20" s="241"/>
      <c r="C20" s="241"/>
      <c r="D20" s="241"/>
      <c r="E20" s="241"/>
      <c r="F20" s="241"/>
      <c r="G20" s="16">
        <v>14</v>
      </c>
      <c r="H20" s="58">
        <v>59340875</v>
      </c>
      <c r="I20" s="58">
        <v>65192504</v>
      </c>
    </row>
    <row r="21" spans="1:9" x14ac:dyDescent="0.2">
      <c r="A21" s="241" t="s">
        <v>177</v>
      </c>
      <c r="B21" s="241"/>
      <c r="C21" s="241"/>
      <c r="D21" s="241"/>
      <c r="E21" s="241"/>
      <c r="F21" s="241"/>
      <c r="G21" s="16">
        <v>15</v>
      </c>
      <c r="H21" s="58">
        <v>21287275</v>
      </c>
      <c r="I21" s="58">
        <v>25746359</v>
      </c>
    </row>
    <row r="22" spans="1:9" x14ac:dyDescent="0.2">
      <c r="A22" s="241" t="s">
        <v>178</v>
      </c>
      <c r="B22" s="241"/>
      <c r="C22" s="241"/>
      <c r="D22" s="241"/>
      <c r="E22" s="241"/>
      <c r="F22" s="241"/>
      <c r="G22" s="16">
        <v>16</v>
      </c>
      <c r="H22" s="58">
        <v>11014007</v>
      </c>
      <c r="I22" s="58">
        <v>13638195</v>
      </c>
    </row>
    <row r="23" spans="1:9" x14ac:dyDescent="0.2">
      <c r="A23" s="181" t="s">
        <v>179</v>
      </c>
      <c r="B23" s="181"/>
      <c r="C23" s="181"/>
      <c r="D23" s="181"/>
      <c r="E23" s="181"/>
      <c r="F23" s="181"/>
      <c r="G23" s="16">
        <v>17</v>
      </c>
      <c r="H23" s="58">
        <v>66055469</v>
      </c>
      <c r="I23" s="58">
        <v>65778289</v>
      </c>
    </row>
    <row r="24" spans="1:9" x14ac:dyDescent="0.2">
      <c r="A24" s="181" t="s">
        <v>180</v>
      </c>
      <c r="B24" s="181"/>
      <c r="C24" s="181"/>
      <c r="D24" s="181"/>
      <c r="E24" s="181"/>
      <c r="F24" s="181"/>
      <c r="G24" s="16">
        <v>18</v>
      </c>
      <c r="H24" s="58">
        <v>29812219</v>
      </c>
      <c r="I24" s="58">
        <v>36168890</v>
      </c>
    </row>
    <row r="25" spans="1:9" x14ac:dyDescent="0.2">
      <c r="A25" s="242" t="s">
        <v>464</v>
      </c>
      <c r="B25" s="242"/>
      <c r="C25" s="242"/>
      <c r="D25" s="242"/>
      <c r="E25" s="242"/>
      <c r="F25" s="242"/>
      <c r="G25" s="17">
        <v>19</v>
      </c>
      <c r="H25" s="59">
        <f>H26+H27</f>
        <v>35645</v>
      </c>
      <c r="I25" s="59">
        <f>I26+I27</f>
        <v>36573</v>
      </c>
    </row>
    <row r="26" spans="1:9" x14ac:dyDescent="0.2">
      <c r="A26" s="241" t="s">
        <v>181</v>
      </c>
      <c r="B26" s="241"/>
      <c r="C26" s="241"/>
      <c r="D26" s="241"/>
      <c r="E26" s="241"/>
      <c r="F26" s="241"/>
      <c r="G26" s="16">
        <v>20</v>
      </c>
      <c r="H26" s="58">
        <v>0</v>
      </c>
      <c r="I26" s="58">
        <v>0</v>
      </c>
    </row>
    <row r="27" spans="1:9" x14ac:dyDescent="0.2">
      <c r="A27" s="241" t="s">
        <v>182</v>
      </c>
      <c r="B27" s="241"/>
      <c r="C27" s="241"/>
      <c r="D27" s="241"/>
      <c r="E27" s="241"/>
      <c r="F27" s="241"/>
      <c r="G27" s="16">
        <v>21</v>
      </c>
      <c r="H27" s="58">
        <v>35645</v>
      </c>
      <c r="I27" s="58">
        <v>36573</v>
      </c>
    </row>
    <row r="28" spans="1:9" x14ac:dyDescent="0.2">
      <c r="A28" s="242" t="s">
        <v>465</v>
      </c>
      <c r="B28" s="242"/>
      <c r="C28" s="242"/>
      <c r="D28" s="242"/>
      <c r="E28" s="242"/>
      <c r="F28" s="242"/>
      <c r="G28" s="17">
        <v>22</v>
      </c>
      <c r="H28" s="59">
        <f>SUM(H29:H34)</f>
        <v>2647621</v>
      </c>
      <c r="I28" s="59">
        <f>SUM(I29:I34)</f>
        <v>1557229</v>
      </c>
    </row>
    <row r="29" spans="1:9" x14ac:dyDescent="0.2">
      <c r="A29" s="241" t="s">
        <v>183</v>
      </c>
      <c r="B29" s="241"/>
      <c r="C29" s="241"/>
      <c r="D29" s="241"/>
      <c r="E29" s="241"/>
      <c r="F29" s="241"/>
      <c r="G29" s="16">
        <v>23</v>
      </c>
      <c r="H29" s="58">
        <v>390819</v>
      </c>
      <c r="I29" s="58">
        <v>1294383</v>
      </c>
    </row>
    <row r="30" spans="1:9" x14ac:dyDescent="0.2">
      <c r="A30" s="241" t="s">
        <v>184</v>
      </c>
      <c r="B30" s="241"/>
      <c r="C30" s="241"/>
      <c r="D30" s="241"/>
      <c r="E30" s="241"/>
      <c r="F30" s="241"/>
      <c r="G30" s="16">
        <v>24</v>
      </c>
      <c r="H30" s="58">
        <v>0</v>
      </c>
      <c r="I30" s="58">
        <v>0</v>
      </c>
    </row>
    <row r="31" spans="1:9" x14ac:dyDescent="0.2">
      <c r="A31" s="241" t="s">
        <v>185</v>
      </c>
      <c r="B31" s="241"/>
      <c r="C31" s="241"/>
      <c r="D31" s="241"/>
      <c r="E31" s="241"/>
      <c r="F31" s="241"/>
      <c r="G31" s="16">
        <v>25</v>
      </c>
      <c r="H31" s="58">
        <v>163879</v>
      </c>
      <c r="I31" s="58">
        <v>262846</v>
      </c>
    </row>
    <row r="32" spans="1:9" x14ac:dyDescent="0.2">
      <c r="A32" s="241" t="s">
        <v>186</v>
      </c>
      <c r="B32" s="241"/>
      <c r="C32" s="241"/>
      <c r="D32" s="241"/>
      <c r="E32" s="241"/>
      <c r="F32" s="241"/>
      <c r="G32" s="16">
        <v>26</v>
      </c>
      <c r="H32" s="58">
        <v>0</v>
      </c>
      <c r="I32" s="58">
        <v>0</v>
      </c>
    </row>
    <row r="33" spans="1:9" x14ac:dyDescent="0.2">
      <c r="A33" s="241" t="s">
        <v>187</v>
      </c>
      <c r="B33" s="241"/>
      <c r="C33" s="241"/>
      <c r="D33" s="241"/>
      <c r="E33" s="241"/>
      <c r="F33" s="241"/>
      <c r="G33" s="16">
        <v>27</v>
      </c>
      <c r="H33" s="58">
        <v>0</v>
      </c>
      <c r="I33" s="58">
        <v>0</v>
      </c>
    </row>
    <row r="34" spans="1:9" x14ac:dyDescent="0.2">
      <c r="A34" s="241" t="s">
        <v>188</v>
      </c>
      <c r="B34" s="241"/>
      <c r="C34" s="241"/>
      <c r="D34" s="241"/>
      <c r="E34" s="241"/>
      <c r="F34" s="241"/>
      <c r="G34" s="16">
        <v>28</v>
      </c>
      <c r="H34" s="58">
        <v>2092923</v>
      </c>
      <c r="I34" s="58">
        <v>0</v>
      </c>
    </row>
    <row r="35" spans="1:9" x14ac:dyDescent="0.2">
      <c r="A35" s="181" t="s">
        <v>189</v>
      </c>
      <c r="B35" s="181"/>
      <c r="C35" s="181"/>
      <c r="D35" s="181"/>
      <c r="E35" s="181"/>
      <c r="F35" s="181"/>
      <c r="G35" s="16">
        <v>29</v>
      </c>
      <c r="H35" s="58">
        <v>1346820</v>
      </c>
      <c r="I35" s="58">
        <v>3441126</v>
      </c>
    </row>
    <row r="36" spans="1:9" x14ac:dyDescent="0.2">
      <c r="A36" s="183" t="s">
        <v>466</v>
      </c>
      <c r="B36" s="184"/>
      <c r="C36" s="184"/>
      <c r="D36" s="184"/>
      <c r="E36" s="184"/>
      <c r="F36" s="184"/>
      <c r="G36" s="17">
        <v>30</v>
      </c>
      <c r="H36" s="59">
        <f>SUM(H37:H46)</f>
        <v>6627796</v>
      </c>
      <c r="I36" s="59">
        <f>SUM(I37:I46)</f>
        <v>3124743</v>
      </c>
    </row>
    <row r="37" spans="1:9" ht="27.6" customHeight="1" x14ac:dyDescent="0.2">
      <c r="A37" s="181" t="s">
        <v>190</v>
      </c>
      <c r="B37" s="181"/>
      <c r="C37" s="181"/>
      <c r="D37" s="181"/>
      <c r="E37" s="181"/>
      <c r="F37" s="181"/>
      <c r="G37" s="16">
        <v>31</v>
      </c>
      <c r="H37" s="58">
        <v>0</v>
      </c>
      <c r="I37" s="58">
        <v>0</v>
      </c>
    </row>
    <row r="38" spans="1:9" ht="25.15" customHeight="1" x14ac:dyDescent="0.2">
      <c r="A38" s="181" t="s">
        <v>191</v>
      </c>
      <c r="B38" s="181"/>
      <c r="C38" s="181"/>
      <c r="D38" s="181"/>
      <c r="E38" s="181"/>
      <c r="F38" s="181"/>
      <c r="G38" s="16">
        <v>32</v>
      </c>
      <c r="H38" s="58">
        <v>0</v>
      </c>
      <c r="I38" s="58">
        <v>0</v>
      </c>
    </row>
    <row r="39" spans="1:9" ht="28.15" customHeight="1" x14ac:dyDescent="0.2">
      <c r="A39" s="181" t="s">
        <v>192</v>
      </c>
      <c r="B39" s="181"/>
      <c r="C39" s="181"/>
      <c r="D39" s="181"/>
      <c r="E39" s="181"/>
      <c r="F39" s="181"/>
      <c r="G39" s="16">
        <v>33</v>
      </c>
      <c r="H39" s="58">
        <v>0</v>
      </c>
      <c r="I39" s="58">
        <v>0</v>
      </c>
    </row>
    <row r="40" spans="1:9" ht="28.15" customHeight="1" x14ac:dyDescent="0.2">
      <c r="A40" s="181" t="s">
        <v>193</v>
      </c>
      <c r="B40" s="181"/>
      <c r="C40" s="181"/>
      <c r="D40" s="181"/>
      <c r="E40" s="181"/>
      <c r="F40" s="181"/>
      <c r="G40" s="16">
        <v>34</v>
      </c>
      <c r="H40" s="58">
        <v>0</v>
      </c>
      <c r="I40" s="58">
        <v>0</v>
      </c>
    </row>
    <row r="41" spans="1:9" ht="22.9" customHeight="1" x14ac:dyDescent="0.2">
      <c r="A41" s="181" t="s">
        <v>194</v>
      </c>
      <c r="B41" s="181"/>
      <c r="C41" s="181"/>
      <c r="D41" s="181"/>
      <c r="E41" s="181"/>
      <c r="F41" s="181"/>
      <c r="G41" s="16">
        <v>35</v>
      </c>
      <c r="H41" s="58">
        <v>0</v>
      </c>
      <c r="I41" s="58">
        <v>0</v>
      </c>
    </row>
    <row r="42" spans="1:9" x14ac:dyDescent="0.2">
      <c r="A42" s="181" t="s">
        <v>195</v>
      </c>
      <c r="B42" s="181"/>
      <c r="C42" s="181"/>
      <c r="D42" s="181"/>
      <c r="E42" s="181"/>
      <c r="F42" s="181"/>
      <c r="G42" s="16">
        <v>36</v>
      </c>
      <c r="H42" s="58">
        <v>0</v>
      </c>
      <c r="I42" s="58">
        <v>0</v>
      </c>
    </row>
    <row r="43" spans="1:9" x14ac:dyDescent="0.2">
      <c r="A43" s="181" t="s">
        <v>196</v>
      </c>
      <c r="B43" s="181"/>
      <c r="C43" s="181"/>
      <c r="D43" s="181"/>
      <c r="E43" s="181"/>
      <c r="F43" s="181"/>
      <c r="G43" s="16">
        <v>37</v>
      </c>
      <c r="H43" s="58">
        <v>32948</v>
      </c>
      <c r="I43" s="58">
        <v>2381463</v>
      </c>
    </row>
    <row r="44" spans="1:9" x14ac:dyDescent="0.2">
      <c r="A44" s="181" t="s">
        <v>197</v>
      </c>
      <c r="B44" s="181"/>
      <c r="C44" s="181"/>
      <c r="D44" s="181"/>
      <c r="E44" s="181"/>
      <c r="F44" s="181"/>
      <c r="G44" s="16">
        <v>38</v>
      </c>
      <c r="H44" s="58">
        <v>728936</v>
      </c>
      <c r="I44" s="58">
        <v>2873</v>
      </c>
    </row>
    <row r="45" spans="1:9" x14ac:dyDescent="0.2">
      <c r="A45" s="181" t="s">
        <v>198</v>
      </c>
      <c r="B45" s="181"/>
      <c r="C45" s="181"/>
      <c r="D45" s="181"/>
      <c r="E45" s="181"/>
      <c r="F45" s="181"/>
      <c r="G45" s="16">
        <v>39</v>
      </c>
      <c r="H45" s="58">
        <v>5178202</v>
      </c>
      <c r="I45" s="58">
        <v>0</v>
      </c>
    </row>
    <row r="46" spans="1:9" x14ac:dyDescent="0.2">
      <c r="A46" s="181" t="s">
        <v>199</v>
      </c>
      <c r="B46" s="181"/>
      <c r="C46" s="181"/>
      <c r="D46" s="181"/>
      <c r="E46" s="181"/>
      <c r="F46" s="181"/>
      <c r="G46" s="16">
        <v>40</v>
      </c>
      <c r="H46" s="58">
        <v>687710</v>
      </c>
      <c r="I46" s="58">
        <v>740407</v>
      </c>
    </row>
    <row r="47" spans="1:9" x14ac:dyDescent="0.2">
      <c r="A47" s="183" t="s">
        <v>467</v>
      </c>
      <c r="B47" s="184"/>
      <c r="C47" s="184"/>
      <c r="D47" s="184"/>
      <c r="E47" s="184"/>
      <c r="F47" s="184"/>
      <c r="G47" s="17">
        <v>41</v>
      </c>
      <c r="H47" s="59">
        <f>SUM(H48:H54)</f>
        <v>9869933</v>
      </c>
      <c r="I47" s="59">
        <f>SUM(I48:I54)</f>
        <v>11158639</v>
      </c>
    </row>
    <row r="48" spans="1:9" ht="23.45" customHeight="1" x14ac:dyDescent="0.2">
      <c r="A48" s="181" t="s">
        <v>200</v>
      </c>
      <c r="B48" s="181"/>
      <c r="C48" s="181"/>
      <c r="D48" s="181"/>
      <c r="E48" s="181"/>
      <c r="F48" s="181"/>
      <c r="G48" s="16">
        <v>42</v>
      </c>
      <c r="H48" s="58">
        <v>0</v>
      </c>
      <c r="I48" s="58">
        <v>0</v>
      </c>
    </row>
    <row r="49" spans="1:9" ht="22.15" customHeight="1" x14ac:dyDescent="0.2">
      <c r="A49" s="239" t="s">
        <v>201</v>
      </c>
      <c r="B49" s="239"/>
      <c r="C49" s="239"/>
      <c r="D49" s="239"/>
      <c r="E49" s="239"/>
      <c r="F49" s="239"/>
      <c r="G49" s="16">
        <v>43</v>
      </c>
      <c r="H49" s="58">
        <v>0</v>
      </c>
      <c r="I49" s="58">
        <v>0</v>
      </c>
    </row>
    <row r="50" spans="1:9" x14ac:dyDescent="0.2">
      <c r="A50" s="239" t="s">
        <v>202</v>
      </c>
      <c r="B50" s="239"/>
      <c r="C50" s="239"/>
      <c r="D50" s="239"/>
      <c r="E50" s="239"/>
      <c r="F50" s="239"/>
      <c r="G50" s="16">
        <v>44</v>
      </c>
      <c r="H50" s="58">
        <v>7898244</v>
      </c>
      <c r="I50" s="58">
        <v>8621199</v>
      </c>
    </row>
    <row r="51" spans="1:9" x14ac:dyDescent="0.2">
      <c r="A51" s="239" t="s">
        <v>203</v>
      </c>
      <c r="B51" s="239"/>
      <c r="C51" s="239"/>
      <c r="D51" s="239"/>
      <c r="E51" s="239"/>
      <c r="F51" s="239"/>
      <c r="G51" s="16">
        <v>45</v>
      </c>
      <c r="H51" s="58">
        <v>960284</v>
      </c>
      <c r="I51" s="58">
        <v>0</v>
      </c>
    </row>
    <row r="52" spans="1:9" x14ac:dyDescent="0.2">
      <c r="A52" s="239" t="s">
        <v>204</v>
      </c>
      <c r="B52" s="239"/>
      <c r="C52" s="239"/>
      <c r="D52" s="239"/>
      <c r="E52" s="239"/>
      <c r="F52" s="239"/>
      <c r="G52" s="16">
        <v>46</v>
      </c>
      <c r="H52" s="58">
        <v>0</v>
      </c>
      <c r="I52" s="58">
        <v>1145636</v>
      </c>
    </row>
    <row r="53" spans="1:9" x14ac:dyDescent="0.2">
      <c r="A53" s="239" t="s">
        <v>205</v>
      </c>
      <c r="B53" s="239"/>
      <c r="C53" s="239"/>
      <c r="D53" s="239"/>
      <c r="E53" s="239"/>
      <c r="F53" s="239"/>
      <c r="G53" s="16">
        <v>47</v>
      </c>
      <c r="H53" s="58">
        <v>0</v>
      </c>
      <c r="I53" s="58">
        <v>0</v>
      </c>
    </row>
    <row r="54" spans="1:9" x14ac:dyDescent="0.2">
      <c r="A54" s="239" t="s">
        <v>206</v>
      </c>
      <c r="B54" s="239"/>
      <c r="C54" s="239"/>
      <c r="D54" s="239"/>
      <c r="E54" s="239"/>
      <c r="F54" s="239"/>
      <c r="G54" s="16">
        <v>48</v>
      </c>
      <c r="H54" s="58">
        <v>1011405</v>
      </c>
      <c r="I54" s="58">
        <v>1391804</v>
      </c>
    </row>
    <row r="55" spans="1:9" ht="30.6" customHeight="1" x14ac:dyDescent="0.2">
      <c r="A55" s="182" t="s">
        <v>207</v>
      </c>
      <c r="B55" s="182"/>
      <c r="C55" s="182"/>
      <c r="D55" s="182"/>
      <c r="E55" s="182"/>
      <c r="F55" s="182"/>
      <c r="G55" s="16">
        <v>49</v>
      </c>
      <c r="H55" s="58">
        <v>0</v>
      </c>
      <c r="I55" s="58">
        <v>0</v>
      </c>
    </row>
    <row r="56" spans="1:9" x14ac:dyDescent="0.2">
      <c r="A56" s="182" t="s">
        <v>208</v>
      </c>
      <c r="B56" s="182"/>
      <c r="C56" s="182"/>
      <c r="D56" s="182"/>
      <c r="E56" s="182"/>
      <c r="F56" s="182"/>
      <c r="G56" s="16">
        <v>50</v>
      </c>
      <c r="H56" s="58">
        <v>0</v>
      </c>
      <c r="I56" s="58">
        <v>0</v>
      </c>
    </row>
    <row r="57" spans="1:9" ht="28.9" customHeight="1" x14ac:dyDescent="0.2">
      <c r="A57" s="182" t="s">
        <v>209</v>
      </c>
      <c r="B57" s="182"/>
      <c r="C57" s="182"/>
      <c r="D57" s="182"/>
      <c r="E57" s="182"/>
      <c r="F57" s="182"/>
      <c r="G57" s="16">
        <v>51</v>
      </c>
      <c r="H57" s="58">
        <v>486949</v>
      </c>
      <c r="I57" s="58">
        <v>927050</v>
      </c>
    </row>
    <row r="58" spans="1:9" x14ac:dyDescent="0.2">
      <c r="A58" s="182" t="s">
        <v>210</v>
      </c>
      <c r="B58" s="182"/>
      <c r="C58" s="182"/>
      <c r="D58" s="182"/>
      <c r="E58" s="182"/>
      <c r="F58" s="182"/>
      <c r="G58" s="16">
        <v>52</v>
      </c>
      <c r="H58" s="58">
        <v>0</v>
      </c>
      <c r="I58" s="58">
        <v>0</v>
      </c>
    </row>
    <row r="59" spans="1:9" x14ac:dyDescent="0.2">
      <c r="A59" s="183" t="s">
        <v>468</v>
      </c>
      <c r="B59" s="184"/>
      <c r="C59" s="184"/>
      <c r="D59" s="184"/>
      <c r="E59" s="184"/>
      <c r="F59" s="184"/>
      <c r="G59" s="17">
        <v>53</v>
      </c>
      <c r="H59" s="59">
        <f>H7+H36+H55+H56</f>
        <v>331962715</v>
      </c>
      <c r="I59" s="59">
        <f>I7+I36+I55+I56</f>
        <v>375333157</v>
      </c>
    </row>
    <row r="60" spans="1:9" x14ac:dyDescent="0.2">
      <c r="A60" s="183" t="s">
        <v>469</v>
      </c>
      <c r="B60" s="184"/>
      <c r="C60" s="184"/>
      <c r="D60" s="184"/>
      <c r="E60" s="184"/>
      <c r="F60" s="184"/>
      <c r="G60" s="17">
        <v>54</v>
      </c>
      <c r="H60" s="59">
        <f>H13+H47+H57+H58</f>
        <v>305169772</v>
      </c>
      <c r="I60" s="59">
        <f>I13+I47+I57+I58</f>
        <v>341892514</v>
      </c>
    </row>
    <row r="61" spans="1:9" x14ac:dyDescent="0.2">
      <c r="A61" s="183" t="s">
        <v>470</v>
      </c>
      <c r="B61" s="184"/>
      <c r="C61" s="184"/>
      <c r="D61" s="184"/>
      <c r="E61" s="184"/>
      <c r="F61" s="184"/>
      <c r="G61" s="17">
        <v>55</v>
      </c>
      <c r="H61" s="59">
        <f>H59-H60</f>
        <v>26792943</v>
      </c>
      <c r="I61" s="59">
        <f>I59-I60</f>
        <v>33440643</v>
      </c>
    </row>
    <row r="62" spans="1:9" x14ac:dyDescent="0.2">
      <c r="A62" s="247" t="s">
        <v>471</v>
      </c>
      <c r="B62" s="247"/>
      <c r="C62" s="247"/>
      <c r="D62" s="247"/>
      <c r="E62" s="247"/>
      <c r="F62" s="247"/>
      <c r="G62" s="17">
        <v>56</v>
      </c>
      <c r="H62" s="59">
        <f>+IF((H59-H60)&gt;0,(H59-H60),0)</f>
        <v>26792943</v>
      </c>
      <c r="I62" s="59">
        <f>+IF((I59-I60)&gt;0,(I59-I60),0)</f>
        <v>33440643</v>
      </c>
    </row>
    <row r="63" spans="1:9" x14ac:dyDescent="0.2">
      <c r="A63" s="247" t="s">
        <v>472</v>
      </c>
      <c r="B63" s="247"/>
      <c r="C63" s="247"/>
      <c r="D63" s="247"/>
      <c r="E63" s="247"/>
      <c r="F63" s="247"/>
      <c r="G63" s="17">
        <v>57</v>
      </c>
      <c r="H63" s="59">
        <f>+IF((H59-H60)&lt;0,(H59-H60),0)</f>
        <v>0</v>
      </c>
      <c r="I63" s="59">
        <f>+IF((I59-I60)&lt;0,(I59-I60),0)</f>
        <v>0</v>
      </c>
    </row>
    <row r="64" spans="1:9" x14ac:dyDescent="0.2">
      <c r="A64" s="182" t="s">
        <v>211</v>
      </c>
      <c r="B64" s="182"/>
      <c r="C64" s="182"/>
      <c r="D64" s="182"/>
      <c r="E64" s="182"/>
      <c r="F64" s="182"/>
      <c r="G64" s="16">
        <v>58</v>
      </c>
      <c r="H64" s="58">
        <v>5505375</v>
      </c>
      <c r="I64" s="58">
        <v>-226683</v>
      </c>
    </row>
    <row r="65" spans="1:9" x14ac:dyDescent="0.2">
      <c r="A65" s="183" t="s">
        <v>473</v>
      </c>
      <c r="B65" s="184"/>
      <c r="C65" s="184"/>
      <c r="D65" s="184"/>
      <c r="E65" s="184"/>
      <c r="F65" s="184"/>
      <c r="G65" s="17">
        <v>59</v>
      </c>
      <c r="H65" s="59">
        <f>H61-H64</f>
        <v>21287568</v>
      </c>
      <c r="I65" s="59">
        <f>I61-I64</f>
        <v>33667326</v>
      </c>
    </row>
    <row r="66" spans="1:9" x14ac:dyDescent="0.2">
      <c r="A66" s="247" t="s">
        <v>474</v>
      </c>
      <c r="B66" s="247"/>
      <c r="C66" s="247"/>
      <c r="D66" s="247"/>
      <c r="E66" s="247"/>
      <c r="F66" s="247"/>
      <c r="G66" s="17">
        <v>60</v>
      </c>
      <c r="H66" s="59">
        <f>+IF((H61-H64)&gt;0,(H61-H64),0)</f>
        <v>21287568</v>
      </c>
      <c r="I66" s="59">
        <f>+IF((I61-I64)&gt;0,(I61-I64),0)</f>
        <v>33667326</v>
      </c>
    </row>
    <row r="67" spans="1:9" x14ac:dyDescent="0.2">
      <c r="A67" s="248" t="s">
        <v>475</v>
      </c>
      <c r="B67" s="248"/>
      <c r="C67" s="248"/>
      <c r="D67" s="248"/>
      <c r="E67" s="248"/>
      <c r="F67" s="248"/>
      <c r="G67" s="18">
        <v>61</v>
      </c>
      <c r="H67" s="64">
        <f>+IF((H61-H64)&lt;0,(H61-H64),0)</f>
        <v>0</v>
      </c>
      <c r="I67" s="64">
        <f>+IF((I61-I64)&lt;0,(I61-I64),0)</f>
        <v>0</v>
      </c>
    </row>
    <row r="68" spans="1:9" x14ac:dyDescent="0.2">
      <c r="A68" s="201" t="s">
        <v>212</v>
      </c>
      <c r="B68" s="201"/>
      <c r="C68" s="201"/>
      <c r="D68" s="201"/>
      <c r="E68" s="201"/>
      <c r="F68" s="201"/>
      <c r="G68" s="245"/>
      <c r="H68" s="245"/>
      <c r="I68" s="245"/>
    </row>
    <row r="69" spans="1:9" ht="25.9" customHeight="1" x14ac:dyDescent="0.2">
      <c r="A69" s="183" t="s">
        <v>476</v>
      </c>
      <c r="B69" s="184"/>
      <c r="C69" s="184"/>
      <c r="D69" s="184"/>
      <c r="E69" s="184"/>
      <c r="F69" s="184"/>
      <c r="G69" s="17">
        <v>62</v>
      </c>
      <c r="H69" s="59">
        <f>H70-H71</f>
        <v>0</v>
      </c>
      <c r="I69" s="59">
        <f>I70-I71</f>
        <v>0</v>
      </c>
    </row>
    <row r="70" spans="1:9" x14ac:dyDescent="0.2">
      <c r="A70" s="239" t="s">
        <v>213</v>
      </c>
      <c r="B70" s="239"/>
      <c r="C70" s="239"/>
      <c r="D70" s="239"/>
      <c r="E70" s="239"/>
      <c r="F70" s="239"/>
      <c r="G70" s="16">
        <v>63</v>
      </c>
      <c r="H70" s="58">
        <v>0</v>
      </c>
      <c r="I70" s="58">
        <v>0</v>
      </c>
    </row>
    <row r="71" spans="1:9" x14ac:dyDescent="0.2">
      <c r="A71" s="239" t="s">
        <v>214</v>
      </c>
      <c r="B71" s="239"/>
      <c r="C71" s="239"/>
      <c r="D71" s="239"/>
      <c r="E71" s="239"/>
      <c r="F71" s="239"/>
      <c r="G71" s="16">
        <v>64</v>
      </c>
      <c r="H71" s="58">
        <v>0</v>
      </c>
      <c r="I71" s="58">
        <v>0</v>
      </c>
    </row>
    <row r="72" spans="1:9" x14ac:dyDescent="0.2">
      <c r="A72" s="182" t="s">
        <v>215</v>
      </c>
      <c r="B72" s="182"/>
      <c r="C72" s="182"/>
      <c r="D72" s="182"/>
      <c r="E72" s="182"/>
      <c r="F72" s="182"/>
      <c r="G72" s="16">
        <v>65</v>
      </c>
      <c r="H72" s="58">
        <v>0</v>
      </c>
      <c r="I72" s="58">
        <v>0</v>
      </c>
    </row>
    <row r="73" spans="1:9" x14ac:dyDescent="0.2">
      <c r="A73" s="247" t="s">
        <v>477</v>
      </c>
      <c r="B73" s="247"/>
      <c r="C73" s="247"/>
      <c r="D73" s="247"/>
      <c r="E73" s="247"/>
      <c r="F73" s="247"/>
      <c r="G73" s="17">
        <v>66</v>
      </c>
      <c r="H73" s="112">
        <v>0</v>
      </c>
      <c r="I73" s="112">
        <v>0</v>
      </c>
    </row>
    <row r="74" spans="1:9" x14ac:dyDescent="0.2">
      <c r="A74" s="248" t="s">
        <v>478</v>
      </c>
      <c r="B74" s="248"/>
      <c r="C74" s="248"/>
      <c r="D74" s="248"/>
      <c r="E74" s="248"/>
      <c r="F74" s="248"/>
      <c r="G74" s="18">
        <v>67</v>
      </c>
      <c r="H74" s="113">
        <v>0</v>
      </c>
      <c r="I74" s="113">
        <v>0</v>
      </c>
    </row>
    <row r="75" spans="1:9" x14ac:dyDescent="0.2">
      <c r="A75" s="201" t="s">
        <v>216</v>
      </c>
      <c r="B75" s="201"/>
      <c r="C75" s="201"/>
      <c r="D75" s="201"/>
      <c r="E75" s="201"/>
      <c r="F75" s="201"/>
      <c r="G75" s="245"/>
      <c r="H75" s="245"/>
      <c r="I75" s="245"/>
    </row>
    <row r="76" spans="1:9" x14ac:dyDescent="0.2">
      <c r="A76" s="183" t="s">
        <v>479</v>
      </c>
      <c r="B76" s="184"/>
      <c r="C76" s="184"/>
      <c r="D76" s="184"/>
      <c r="E76" s="184"/>
      <c r="F76" s="184"/>
      <c r="G76" s="17">
        <v>68</v>
      </c>
      <c r="H76" s="112"/>
      <c r="I76" s="112"/>
    </row>
    <row r="77" spans="1:9" x14ac:dyDescent="0.2">
      <c r="A77" s="246" t="s">
        <v>480</v>
      </c>
      <c r="B77" s="246"/>
      <c r="C77" s="246"/>
      <c r="D77" s="246"/>
      <c r="E77" s="246"/>
      <c r="F77" s="246"/>
      <c r="G77" s="22">
        <v>69</v>
      </c>
      <c r="H77" s="65">
        <v>0</v>
      </c>
      <c r="I77" s="65">
        <v>0</v>
      </c>
    </row>
    <row r="78" spans="1:9" x14ac:dyDescent="0.2">
      <c r="A78" s="246" t="s">
        <v>481</v>
      </c>
      <c r="B78" s="246"/>
      <c r="C78" s="246"/>
      <c r="D78" s="246"/>
      <c r="E78" s="246"/>
      <c r="F78" s="246"/>
      <c r="G78" s="22">
        <v>70</v>
      </c>
      <c r="H78" s="65">
        <v>0</v>
      </c>
      <c r="I78" s="65">
        <v>0</v>
      </c>
    </row>
    <row r="79" spans="1:9" x14ac:dyDescent="0.2">
      <c r="A79" s="183" t="s">
        <v>482</v>
      </c>
      <c r="B79" s="184"/>
      <c r="C79" s="184"/>
      <c r="D79" s="184"/>
      <c r="E79" s="184"/>
      <c r="F79" s="184"/>
      <c r="G79" s="17">
        <v>71</v>
      </c>
      <c r="H79" s="112">
        <v>0</v>
      </c>
      <c r="I79" s="112">
        <v>0</v>
      </c>
    </row>
    <row r="80" spans="1:9" x14ac:dyDescent="0.2">
      <c r="A80" s="183" t="s">
        <v>483</v>
      </c>
      <c r="B80" s="184"/>
      <c r="C80" s="184"/>
      <c r="D80" s="184"/>
      <c r="E80" s="184"/>
      <c r="F80" s="184"/>
      <c r="G80" s="17">
        <v>72</v>
      </c>
      <c r="H80" s="112">
        <v>0</v>
      </c>
      <c r="I80" s="112">
        <v>0</v>
      </c>
    </row>
    <row r="81" spans="1:9" x14ac:dyDescent="0.2">
      <c r="A81" s="247" t="s">
        <v>484</v>
      </c>
      <c r="B81" s="247"/>
      <c r="C81" s="247"/>
      <c r="D81" s="247"/>
      <c r="E81" s="247"/>
      <c r="F81" s="247"/>
      <c r="G81" s="17">
        <v>73</v>
      </c>
      <c r="H81" s="112">
        <v>0</v>
      </c>
      <c r="I81" s="112">
        <v>0</v>
      </c>
    </row>
    <row r="82" spans="1:9" x14ac:dyDescent="0.2">
      <c r="A82" s="248" t="s">
        <v>485</v>
      </c>
      <c r="B82" s="248"/>
      <c r="C82" s="248"/>
      <c r="D82" s="248"/>
      <c r="E82" s="248"/>
      <c r="F82" s="248"/>
      <c r="G82" s="17">
        <v>74</v>
      </c>
      <c r="H82" s="113">
        <v>0</v>
      </c>
      <c r="I82" s="113">
        <v>0</v>
      </c>
    </row>
    <row r="83" spans="1:9" x14ac:dyDescent="0.2">
      <c r="A83" s="201" t="s">
        <v>217</v>
      </c>
      <c r="B83" s="201"/>
      <c r="C83" s="201"/>
      <c r="D83" s="201"/>
      <c r="E83" s="201"/>
      <c r="F83" s="201"/>
      <c r="G83" s="245"/>
      <c r="H83" s="245"/>
      <c r="I83" s="245"/>
    </row>
    <row r="84" spans="1:9" x14ac:dyDescent="0.2">
      <c r="A84" s="229" t="s">
        <v>486</v>
      </c>
      <c r="B84" s="230"/>
      <c r="C84" s="230"/>
      <c r="D84" s="230"/>
      <c r="E84" s="230"/>
      <c r="F84" s="230"/>
      <c r="G84" s="17">
        <v>75</v>
      </c>
      <c r="H84" s="53">
        <f>H85+H86</f>
        <v>21287568</v>
      </c>
      <c r="I84" s="53">
        <f>I85+I86</f>
        <v>33667326</v>
      </c>
    </row>
    <row r="85" spans="1:9" x14ac:dyDescent="0.2">
      <c r="A85" s="232" t="s">
        <v>218</v>
      </c>
      <c r="B85" s="232"/>
      <c r="C85" s="232"/>
      <c r="D85" s="232"/>
      <c r="E85" s="232"/>
      <c r="F85" s="232"/>
      <c r="G85" s="16">
        <v>76</v>
      </c>
      <c r="H85" s="52">
        <v>19601100</v>
      </c>
      <c r="I85" s="52">
        <v>27027615</v>
      </c>
    </row>
    <row r="86" spans="1:9" x14ac:dyDescent="0.2">
      <c r="A86" s="234" t="s">
        <v>219</v>
      </c>
      <c r="B86" s="234"/>
      <c r="C86" s="234"/>
      <c r="D86" s="234"/>
      <c r="E86" s="234"/>
      <c r="F86" s="234"/>
      <c r="G86" s="19">
        <v>77</v>
      </c>
      <c r="H86" s="66">
        <v>1686468</v>
      </c>
      <c r="I86" s="66">
        <v>6639711</v>
      </c>
    </row>
    <row r="87" spans="1:9" x14ac:dyDescent="0.2">
      <c r="A87" s="235" t="s">
        <v>220</v>
      </c>
      <c r="B87" s="235"/>
      <c r="C87" s="235"/>
      <c r="D87" s="235"/>
      <c r="E87" s="235"/>
      <c r="F87" s="235"/>
      <c r="G87" s="236"/>
      <c r="H87" s="236"/>
      <c r="I87" s="236"/>
    </row>
    <row r="88" spans="1:9" x14ac:dyDescent="0.2">
      <c r="A88" s="237" t="s">
        <v>221</v>
      </c>
      <c r="B88" s="237"/>
      <c r="C88" s="237"/>
      <c r="D88" s="237"/>
      <c r="E88" s="237"/>
      <c r="F88" s="237"/>
      <c r="G88" s="16">
        <v>78</v>
      </c>
      <c r="H88" s="52">
        <v>21287568</v>
      </c>
      <c r="I88" s="52">
        <v>33667326</v>
      </c>
    </row>
    <row r="89" spans="1:9" ht="24.6" customHeight="1" x14ac:dyDescent="0.2">
      <c r="A89" s="238" t="s">
        <v>487</v>
      </c>
      <c r="B89" s="238"/>
      <c r="C89" s="238"/>
      <c r="D89" s="238"/>
      <c r="E89" s="238"/>
      <c r="F89" s="238"/>
      <c r="G89" s="17">
        <v>79</v>
      </c>
      <c r="H89" s="53">
        <f>H90+H97</f>
        <v>-3561</v>
      </c>
      <c r="I89" s="53">
        <f>I90+I97</f>
        <v>39065</v>
      </c>
    </row>
    <row r="90" spans="1:9" ht="27" customHeight="1" x14ac:dyDescent="0.2">
      <c r="A90" s="238" t="s">
        <v>488</v>
      </c>
      <c r="B90" s="238"/>
      <c r="C90" s="238"/>
      <c r="D90" s="238"/>
      <c r="E90" s="238"/>
      <c r="F90" s="238"/>
      <c r="G90" s="17">
        <v>80</v>
      </c>
      <c r="H90" s="53">
        <f>H91+H92+H93+H94+H95</f>
        <v>-3561</v>
      </c>
      <c r="I90" s="53">
        <f>I91+I92+I93+I94+I95</f>
        <v>39065</v>
      </c>
    </row>
    <row r="91" spans="1:9" ht="21.6" customHeight="1" x14ac:dyDescent="0.2">
      <c r="A91" s="239" t="s">
        <v>393</v>
      </c>
      <c r="B91" s="239"/>
      <c r="C91" s="239"/>
      <c r="D91" s="239"/>
      <c r="E91" s="239"/>
      <c r="F91" s="239"/>
      <c r="G91" s="16">
        <v>81</v>
      </c>
      <c r="H91" s="52">
        <v>0</v>
      </c>
      <c r="I91" s="52">
        <v>0</v>
      </c>
    </row>
    <row r="92" spans="1:9" ht="21.6" customHeight="1" x14ac:dyDescent="0.2">
      <c r="A92" s="239" t="s">
        <v>394</v>
      </c>
      <c r="B92" s="239"/>
      <c r="C92" s="239"/>
      <c r="D92" s="239"/>
      <c r="E92" s="239"/>
      <c r="F92" s="239"/>
      <c r="G92" s="16">
        <v>82</v>
      </c>
      <c r="H92" s="52">
        <v>-3561</v>
      </c>
      <c r="I92" s="52">
        <v>39065</v>
      </c>
    </row>
    <row r="93" spans="1:9" ht="26.25" customHeight="1" x14ac:dyDescent="0.2">
      <c r="A93" s="239" t="s">
        <v>395</v>
      </c>
      <c r="B93" s="239"/>
      <c r="C93" s="239"/>
      <c r="D93" s="239"/>
      <c r="E93" s="239"/>
      <c r="F93" s="239"/>
      <c r="G93" s="16">
        <v>83</v>
      </c>
      <c r="H93" s="52">
        <v>0</v>
      </c>
      <c r="I93" s="52">
        <v>0</v>
      </c>
    </row>
    <row r="94" spans="1:9" ht="24.6" customHeight="1" x14ac:dyDescent="0.2">
      <c r="A94" s="239" t="s">
        <v>396</v>
      </c>
      <c r="B94" s="239"/>
      <c r="C94" s="239"/>
      <c r="D94" s="239"/>
      <c r="E94" s="239"/>
      <c r="F94" s="239"/>
      <c r="G94" s="16">
        <v>84</v>
      </c>
      <c r="H94" s="52">
        <v>0</v>
      </c>
      <c r="I94" s="52">
        <v>0</v>
      </c>
    </row>
    <row r="95" spans="1:9" ht="14.25" customHeight="1" x14ac:dyDescent="0.2">
      <c r="A95" s="239" t="s">
        <v>397</v>
      </c>
      <c r="B95" s="239"/>
      <c r="C95" s="239"/>
      <c r="D95" s="239"/>
      <c r="E95" s="239"/>
      <c r="F95" s="239"/>
      <c r="G95" s="16">
        <v>85</v>
      </c>
      <c r="H95" s="52">
        <v>0</v>
      </c>
      <c r="I95" s="52">
        <v>0</v>
      </c>
    </row>
    <row r="96" spans="1:9" x14ac:dyDescent="0.2">
      <c r="A96" s="239" t="s">
        <v>398</v>
      </c>
      <c r="B96" s="239"/>
      <c r="C96" s="239"/>
      <c r="D96" s="239"/>
      <c r="E96" s="239"/>
      <c r="F96" s="239"/>
      <c r="G96" s="16">
        <v>86</v>
      </c>
      <c r="H96" s="52">
        <v>-641</v>
      </c>
      <c r="I96" s="52">
        <v>7032</v>
      </c>
    </row>
    <row r="97" spans="1:9" ht="27.6" customHeight="1" x14ac:dyDescent="0.2">
      <c r="A97" s="238" t="s">
        <v>489</v>
      </c>
      <c r="B97" s="238"/>
      <c r="C97" s="238"/>
      <c r="D97" s="238"/>
      <c r="E97" s="238"/>
      <c r="F97" s="238"/>
      <c r="G97" s="17">
        <v>87</v>
      </c>
      <c r="H97" s="53">
        <f>H98+H99+H100+H101+H102+H103+H104+H105</f>
        <v>0</v>
      </c>
      <c r="I97" s="53">
        <f>I98+I99+I100+I101+I102+I103+I104+I105</f>
        <v>0</v>
      </c>
    </row>
    <row r="98" spans="1:9" ht="17.25" customHeight="1" x14ac:dyDescent="0.2">
      <c r="A98" s="239" t="s">
        <v>392</v>
      </c>
      <c r="B98" s="239"/>
      <c r="C98" s="239"/>
      <c r="D98" s="239"/>
      <c r="E98" s="239"/>
      <c r="F98" s="239"/>
      <c r="G98" s="16">
        <v>88</v>
      </c>
      <c r="H98" s="52">
        <v>0</v>
      </c>
      <c r="I98" s="52">
        <v>0</v>
      </c>
    </row>
    <row r="99" spans="1:9" ht="27.6" customHeight="1" x14ac:dyDescent="0.2">
      <c r="A99" s="239" t="s">
        <v>399</v>
      </c>
      <c r="B99" s="239"/>
      <c r="C99" s="239"/>
      <c r="D99" s="239"/>
      <c r="E99" s="239"/>
      <c r="F99" s="239"/>
      <c r="G99" s="16">
        <v>89</v>
      </c>
      <c r="H99" s="52">
        <v>0</v>
      </c>
      <c r="I99" s="52">
        <v>0</v>
      </c>
    </row>
    <row r="100" spans="1:9" ht="14.25" customHeight="1" x14ac:dyDescent="0.2">
      <c r="A100" s="239" t="s">
        <v>400</v>
      </c>
      <c r="B100" s="239"/>
      <c r="C100" s="239"/>
      <c r="D100" s="239"/>
      <c r="E100" s="239"/>
      <c r="F100" s="239"/>
      <c r="G100" s="16">
        <v>90</v>
      </c>
      <c r="H100" s="52">
        <v>0</v>
      </c>
      <c r="I100" s="52">
        <v>0</v>
      </c>
    </row>
    <row r="101" spans="1:9" ht="27.6" customHeight="1" x14ac:dyDescent="0.2">
      <c r="A101" s="239" t="s">
        <v>401</v>
      </c>
      <c r="B101" s="239"/>
      <c r="C101" s="239"/>
      <c r="D101" s="239"/>
      <c r="E101" s="239"/>
      <c r="F101" s="239"/>
      <c r="G101" s="16">
        <v>91</v>
      </c>
      <c r="H101" s="52">
        <v>0</v>
      </c>
      <c r="I101" s="52">
        <v>0</v>
      </c>
    </row>
    <row r="102" spans="1:9" ht="27.6" customHeight="1" x14ac:dyDescent="0.2">
      <c r="A102" s="239" t="s">
        <v>402</v>
      </c>
      <c r="B102" s="239"/>
      <c r="C102" s="239"/>
      <c r="D102" s="239"/>
      <c r="E102" s="239"/>
      <c r="F102" s="239"/>
      <c r="G102" s="16">
        <v>92</v>
      </c>
      <c r="H102" s="52">
        <v>0</v>
      </c>
      <c r="I102" s="52">
        <v>0</v>
      </c>
    </row>
    <row r="103" spans="1:9" ht="18" customHeight="1" x14ac:dyDescent="0.2">
      <c r="A103" s="239" t="s">
        <v>403</v>
      </c>
      <c r="B103" s="239"/>
      <c r="C103" s="239"/>
      <c r="D103" s="239"/>
      <c r="E103" s="239"/>
      <c r="F103" s="239"/>
      <c r="G103" s="16">
        <v>93</v>
      </c>
      <c r="H103" s="52">
        <v>0</v>
      </c>
      <c r="I103" s="52">
        <v>0</v>
      </c>
    </row>
    <row r="104" spans="1:9" ht="16.5" customHeight="1" x14ac:dyDescent="0.2">
      <c r="A104" s="239" t="s">
        <v>404</v>
      </c>
      <c r="B104" s="239"/>
      <c r="C104" s="239"/>
      <c r="D104" s="239"/>
      <c r="E104" s="239"/>
      <c r="F104" s="239"/>
      <c r="G104" s="16">
        <v>94</v>
      </c>
      <c r="H104" s="52">
        <v>0</v>
      </c>
      <c r="I104" s="52">
        <v>0</v>
      </c>
    </row>
    <row r="105" spans="1:9" ht="16.5" customHeight="1" x14ac:dyDescent="0.2">
      <c r="A105" s="239" t="s">
        <v>405</v>
      </c>
      <c r="B105" s="239"/>
      <c r="C105" s="239"/>
      <c r="D105" s="239"/>
      <c r="E105" s="239"/>
      <c r="F105" s="239"/>
      <c r="G105" s="16">
        <v>95</v>
      </c>
      <c r="H105" s="52">
        <v>0</v>
      </c>
      <c r="I105" s="52">
        <v>0</v>
      </c>
    </row>
    <row r="106" spans="1:9" ht="31.5" customHeight="1" x14ac:dyDescent="0.2">
      <c r="A106" s="239" t="s">
        <v>406</v>
      </c>
      <c r="B106" s="239"/>
      <c r="C106" s="239"/>
      <c r="D106" s="239"/>
      <c r="E106" s="239"/>
      <c r="F106" s="239"/>
      <c r="G106" s="16">
        <v>96</v>
      </c>
      <c r="H106" s="52">
        <v>0</v>
      </c>
      <c r="I106" s="52">
        <v>0</v>
      </c>
    </row>
    <row r="107" spans="1:9" ht="31.15" customHeight="1" x14ac:dyDescent="0.2">
      <c r="A107" s="240" t="s">
        <v>490</v>
      </c>
      <c r="B107" s="240"/>
      <c r="C107" s="240"/>
      <c r="D107" s="240"/>
      <c r="E107" s="240"/>
      <c r="F107" s="240"/>
      <c r="G107" s="18">
        <v>97</v>
      </c>
      <c r="H107" s="54">
        <f>H90+H97-H96-H106</f>
        <v>-2920</v>
      </c>
      <c r="I107" s="54">
        <f>I90+I97-I96-I106</f>
        <v>32033</v>
      </c>
    </row>
    <row r="108" spans="1:9" ht="31.15" customHeight="1" x14ac:dyDescent="0.2">
      <c r="A108" s="240" t="s">
        <v>491</v>
      </c>
      <c r="B108" s="240"/>
      <c r="C108" s="240"/>
      <c r="D108" s="240"/>
      <c r="E108" s="240"/>
      <c r="F108" s="240"/>
      <c r="G108" s="18">
        <v>98</v>
      </c>
      <c r="H108" s="54">
        <f>H88+H107</f>
        <v>21284648</v>
      </c>
      <c r="I108" s="54">
        <f>I88+I107</f>
        <v>33699359</v>
      </c>
    </row>
    <row r="109" spans="1:9" ht="28.9" customHeight="1" x14ac:dyDescent="0.2">
      <c r="A109" s="201" t="s">
        <v>222</v>
      </c>
      <c r="B109" s="201"/>
      <c r="C109" s="201"/>
      <c r="D109" s="201"/>
      <c r="E109" s="201"/>
      <c r="F109" s="201"/>
      <c r="G109" s="245"/>
      <c r="H109" s="245"/>
      <c r="I109" s="245"/>
    </row>
    <row r="110" spans="1:9" ht="23.45" customHeight="1" x14ac:dyDescent="0.2">
      <c r="A110" s="229" t="s">
        <v>492</v>
      </c>
      <c r="B110" s="230"/>
      <c r="C110" s="230"/>
      <c r="D110" s="230"/>
      <c r="E110" s="230"/>
      <c r="F110" s="230"/>
      <c r="G110" s="17">
        <v>99</v>
      </c>
      <c r="H110" s="53">
        <f>H111+H112</f>
        <v>21284648</v>
      </c>
      <c r="I110" s="53">
        <f>I111+I112</f>
        <v>33699359</v>
      </c>
    </row>
    <row r="111" spans="1:9" x14ac:dyDescent="0.2">
      <c r="A111" s="231" t="s">
        <v>407</v>
      </c>
      <c r="B111" s="232"/>
      <c r="C111" s="232"/>
      <c r="D111" s="232"/>
      <c r="E111" s="232"/>
      <c r="F111" s="232"/>
      <c r="G111" s="16">
        <v>100</v>
      </c>
      <c r="H111" s="52">
        <v>19598180</v>
      </c>
      <c r="I111" s="52">
        <v>27059648</v>
      </c>
    </row>
    <row r="112" spans="1:9" x14ac:dyDescent="0.2">
      <c r="A112" s="233" t="s">
        <v>408</v>
      </c>
      <c r="B112" s="234"/>
      <c r="C112" s="234"/>
      <c r="D112" s="234"/>
      <c r="E112" s="234"/>
      <c r="F112" s="234"/>
      <c r="G112" s="19">
        <v>101</v>
      </c>
      <c r="H112" s="66">
        <v>1686468</v>
      </c>
      <c r="I112" s="66">
        <v>6639711</v>
      </c>
    </row>
  </sheetData>
  <sheetProtection algorithmName="SHA-512" hashValue="36I8rJRckQyQU8KXGZBa3IGGWSj+a8eezuKuMMPIOrIw7y0CgpMknnDxaPaC+jZ46OIpRfVw54cholCuRNYOuA==" saltValue="WsyBaGqp5GSxzN5wi334cg==" spinCount="100000" sheet="1" objects="1" scenarios="1"/>
  <mergeCells count="112">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7:F7"/>
    <mergeCell ref="A8:F8"/>
    <mergeCell ref="A9:F9"/>
    <mergeCell ref="A10:F10"/>
    <mergeCell ref="A11:F11"/>
    <mergeCell ref="A12:F12"/>
    <mergeCell ref="A13:F13"/>
    <mergeCell ref="A14:F14"/>
    <mergeCell ref="A15:F15"/>
    <mergeCell ref="A67:F67"/>
    <mergeCell ref="A68:I68"/>
    <mergeCell ref="A69:F69"/>
    <mergeCell ref="A93:F93"/>
    <mergeCell ref="A94:F94"/>
    <mergeCell ref="A83:I83"/>
    <mergeCell ref="A84:F84"/>
    <mergeCell ref="A85:F85"/>
    <mergeCell ref="A86:F86"/>
    <mergeCell ref="A81:F81"/>
    <mergeCell ref="A82:F82"/>
    <mergeCell ref="A70:F70"/>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activeCell="A24" sqref="A24:F24"/>
    </sheetView>
  </sheetViews>
  <sheetFormatPr defaultColWidth="9.140625" defaultRowHeight="12.75" x14ac:dyDescent="0.2"/>
  <cols>
    <col min="1" max="6" width="9.140625" style="11"/>
    <col min="7" max="7" width="9.140625" style="23"/>
    <col min="8" max="9" width="18.140625" style="55" customWidth="1"/>
    <col min="10" max="16384" width="9.140625" style="11"/>
  </cols>
  <sheetData>
    <row r="1" spans="1:9" x14ac:dyDescent="0.2">
      <c r="A1" s="255" t="s">
        <v>223</v>
      </c>
      <c r="B1" s="283"/>
      <c r="C1" s="283"/>
      <c r="D1" s="283"/>
      <c r="E1" s="283"/>
      <c r="F1" s="283"/>
      <c r="G1" s="283"/>
      <c r="H1" s="283"/>
      <c r="I1" s="283"/>
    </row>
    <row r="2" spans="1:9" x14ac:dyDescent="0.2">
      <c r="A2" s="254" t="s">
        <v>519</v>
      </c>
      <c r="B2" s="209"/>
      <c r="C2" s="209"/>
      <c r="D2" s="209"/>
      <c r="E2" s="209"/>
      <c r="F2" s="209"/>
      <c r="G2" s="209"/>
      <c r="H2" s="209"/>
      <c r="I2" s="209"/>
    </row>
    <row r="3" spans="1:9" x14ac:dyDescent="0.2">
      <c r="A3" s="285" t="s">
        <v>493</v>
      </c>
      <c r="B3" s="286"/>
      <c r="C3" s="286"/>
      <c r="D3" s="286"/>
      <c r="E3" s="286"/>
      <c r="F3" s="286"/>
      <c r="G3" s="286"/>
      <c r="H3" s="286"/>
      <c r="I3" s="286"/>
    </row>
    <row r="4" spans="1:9" x14ac:dyDescent="0.2">
      <c r="A4" s="284" t="s">
        <v>520</v>
      </c>
      <c r="B4" s="216"/>
      <c r="C4" s="216"/>
      <c r="D4" s="216"/>
      <c r="E4" s="216"/>
      <c r="F4" s="216"/>
      <c r="G4" s="216"/>
      <c r="H4" s="216"/>
      <c r="I4" s="217"/>
    </row>
    <row r="5" spans="1:9" ht="23.25" thickBot="1" x14ac:dyDescent="0.25">
      <c r="A5" s="287" t="s">
        <v>224</v>
      </c>
      <c r="B5" s="288"/>
      <c r="C5" s="288"/>
      <c r="D5" s="288"/>
      <c r="E5" s="288"/>
      <c r="F5" s="289"/>
      <c r="G5" s="13" t="s">
        <v>225</v>
      </c>
      <c r="H5" s="46" t="s">
        <v>226</v>
      </c>
      <c r="I5" s="46" t="s">
        <v>227</v>
      </c>
    </row>
    <row r="6" spans="1:9" x14ac:dyDescent="0.2">
      <c r="A6" s="290">
        <v>1</v>
      </c>
      <c r="B6" s="291"/>
      <c r="C6" s="291"/>
      <c r="D6" s="291"/>
      <c r="E6" s="291"/>
      <c r="F6" s="292"/>
      <c r="G6" s="20">
        <v>2</v>
      </c>
      <c r="H6" s="20" t="s">
        <v>228</v>
      </c>
      <c r="I6" s="20" t="s">
        <v>229</v>
      </c>
    </row>
    <row r="7" spans="1:9" x14ac:dyDescent="0.2">
      <c r="A7" s="262" t="s">
        <v>230</v>
      </c>
      <c r="B7" s="263"/>
      <c r="C7" s="263"/>
      <c r="D7" s="263"/>
      <c r="E7" s="263"/>
      <c r="F7" s="263"/>
      <c r="G7" s="263"/>
      <c r="H7" s="263"/>
      <c r="I7" s="264"/>
    </row>
    <row r="8" spans="1:9" ht="12.75" customHeight="1" x14ac:dyDescent="0.2">
      <c r="A8" s="265" t="s">
        <v>231</v>
      </c>
      <c r="B8" s="266"/>
      <c r="C8" s="266"/>
      <c r="D8" s="266"/>
      <c r="E8" s="266"/>
      <c r="F8" s="267"/>
      <c r="G8" s="21">
        <v>1</v>
      </c>
      <c r="H8" s="47">
        <v>26792943</v>
      </c>
      <c r="I8" s="47">
        <v>33440643</v>
      </c>
    </row>
    <row r="9" spans="1:9" ht="12.75" customHeight="1" x14ac:dyDescent="0.2">
      <c r="A9" s="280" t="s">
        <v>232</v>
      </c>
      <c r="B9" s="281"/>
      <c r="C9" s="281"/>
      <c r="D9" s="281"/>
      <c r="E9" s="281"/>
      <c r="F9" s="282"/>
      <c r="G9" s="17">
        <v>2</v>
      </c>
      <c r="H9" s="48">
        <f>H10+H11+H12+H13+H14+H15+H16+H17</f>
        <v>75504364</v>
      </c>
      <c r="I9" s="48">
        <f>I10+I11+I12+I13+I14+I15+I16+I17</f>
        <v>69731646</v>
      </c>
    </row>
    <row r="10" spans="1:9" ht="12.75" customHeight="1" x14ac:dyDescent="0.2">
      <c r="A10" s="277" t="s">
        <v>233</v>
      </c>
      <c r="B10" s="278"/>
      <c r="C10" s="278"/>
      <c r="D10" s="278"/>
      <c r="E10" s="278"/>
      <c r="F10" s="279"/>
      <c r="G10" s="22">
        <v>3</v>
      </c>
      <c r="H10" s="49">
        <v>66055469</v>
      </c>
      <c r="I10" s="49">
        <v>65778289</v>
      </c>
    </row>
    <row r="11" spans="1:9" ht="31.15" customHeight="1" x14ac:dyDescent="0.2">
      <c r="A11" s="277" t="s">
        <v>234</v>
      </c>
      <c r="B11" s="278"/>
      <c r="C11" s="278"/>
      <c r="D11" s="278"/>
      <c r="E11" s="278"/>
      <c r="F11" s="279"/>
      <c r="G11" s="22">
        <v>4</v>
      </c>
      <c r="H11" s="49">
        <v>-1596321</v>
      </c>
      <c r="I11" s="49">
        <v>960281</v>
      </c>
    </row>
    <row r="12" spans="1:9" ht="28.15" customHeight="1" x14ac:dyDescent="0.2">
      <c r="A12" s="277" t="s">
        <v>235</v>
      </c>
      <c r="B12" s="278"/>
      <c r="C12" s="278"/>
      <c r="D12" s="278"/>
      <c r="E12" s="278"/>
      <c r="F12" s="279"/>
      <c r="G12" s="22">
        <v>5</v>
      </c>
      <c r="H12" s="49">
        <v>0</v>
      </c>
      <c r="I12" s="49">
        <v>0</v>
      </c>
    </row>
    <row r="13" spans="1:9" ht="12.75" customHeight="1" x14ac:dyDescent="0.2">
      <c r="A13" s="277" t="s">
        <v>236</v>
      </c>
      <c r="B13" s="278"/>
      <c r="C13" s="278"/>
      <c r="D13" s="278"/>
      <c r="E13" s="278"/>
      <c r="F13" s="279"/>
      <c r="G13" s="22">
        <v>6</v>
      </c>
      <c r="H13" s="49">
        <v>-12008</v>
      </c>
      <c r="I13" s="49">
        <v>-2379352</v>
      </c>
    </row>
    <row r="14" spans="1:9" ht="12.75" customHeight="1" x14ac:dyDescent="0.2">
      <c r="A14" s="277" t="s">
        <v>237</v>
      </c>
      <c r="B14" s="278"/>
      <c r="C14" s="278"/>
      <c r="D14" s="278"/>
      <c r="E14" s="278"/>
      <c r="F14" s="279"/>
      <c r="G14" s="22">
        <v>7</v>
      </c>
      <c r="H14" s="49">
        <v>8508006</v>
      </c>
      <c r="I14" s="49">
        <v>8832617</v>
      </c>
    </row>
    <row r="15" spans="1:9" ht="12.75" customHeight="1" x14ac:dyDescent="0.2">
      <c r="A15" s="277" t="s">
        <v>238</v>
      </c>
      <c r="B15" s="278"/>
      <c r="C15" s="278"/>
      <c r="D15" s="278"/>
      <c r="E15" s="278"/>
      <c r="F15" s="279"/>
      <c r="G15" s="22">
        <v>8</v>
      </c>
      <c r="H15" s="49">
        <v>1480094</v>
      </c>
      <c r="I15" s="49">
        <v>-6410463</v>
      </c>
    </row>
    <row r="16" spans="1:9" ht="12.75" customHeight="1" x14ac:dyDescent="0.2">
      <c r="A16" s="277" t="s">
        <v>239</v>
      </c>
      <c r="B16" s="278"/>
      <c r="C16" s="278"/>
      <c r="D16" s="278"/>
      <c r="E16" s="278"/>
      <c r="F16" s="279"/>
      <c r="G16" s="22">
        <v>9</v>
      </c>
      <c r="H16" s="49">
        <v>960284</v>
      </c>
      <c r="I16" s="49">
        <v>0</v>
      </c>
    </row>
    <row r="17" spans="1:9" ht="27.6" customHeight="1" x14ac:dyDescent="0.2">
      <c r="A17" s="277" t="s">
        <v>240</v>
      </c>
      <c r="B17" s="278"/>
      <c r="C17" s="278"/>
      <c r="D17" s="278"/>
      <c r="E17" s="278"/>
      <c r="F17" s="279"/>
      <c r="G17" s="22">
        <v>10</v>
      </c>
      <c r="H17" s="49">
        <v>108840</v>
      </c>
      <c r="I17" s="49">
        <v>2950274</v>
      </c>
    </row>
    <row r="18" spans="1:9" ht="29.45" customHeight="1" x14ac:dyDescent="0.2">
      <c r="A18" s="256" t="s">
        <v>241</v>
      </c>
      <c r="B18" s="257"/>
      <c r="C18" s="257"/>
      <c r="D18" s="257"/>
      <c r="E18" s="257"/>
      <c r="F18" s="258"/>
      <c r="G18" s="17">
        <v>11</v>
      </c>
      <c r="H18" s="48">
        <f>H8+H9</f>
        <v>102297307</v>
      </c>
      <c r="I18" s="48">
        <f>I8+I9</f>
        <v>103172289</v>
      </c>
    </row>
    <row r="19" spans="1:9" ht="12.75" customHeight="1" x14ac:dyDescent="0.2">
      <c r="A19" s="280" t="s">
        <v>242</v>
      </c>
      <c r="B19" s="281"/>
      <c r="C19" s="281"/>
      <c r="D19" s="281"/>
      <c r="E19" s="281"/>
      <c r="F19" s="282"/>
      <c r="G19" s="17">
        <v>12</v>
      </c>
      <c r="H19" s="48">
        <f>H20+H21+H22+H23</f>
        <v>1331243</v>
      </c>
      <c r="I19" s="48">
        <f>I20+I21+I22+I23</f>
        <v>18458416</v>
      </c>
    </row>
    <row r="20" spans="1:9" ht="12.75" customHeight="1" x14ac:dyDescent="0.2">
      <c r="A20" s="277" t="s">
        <v>243</v>
      </c>
      <c r="B20" s="278"/>
      <c r="C20" s="278"/>
      <c r="D20" s="278"/>
      <c r="E20" s="278"/>
      <c r="F20" s="279"/>
      <c r="G20" s="22">
        <v>13</v>
      </c>
      <c r="H20" s="49">
        <v>2502534</v>
      </c>
      <c r="I20" s="49">
        <v>23220896</v>
      </c>
    </row>
    <row r="21" spans="1:9" ht="12.75" customHeight="1" x14ac:dyDescent="0.2">
      <c r="A21" s="277" t="s">
        <v>244</v>
      </c>
      <c r="B21" s="278"/>
      <c r="C21" s="278"/>
      <c r="D21" s="278"/>
      <c r="E21" s="278"/>
      <c r="F21" s="279"/>
      <c r="G21" s="22">
        <v>14</v>
      </c>
      <c r="H21" s="49">
        <v>835130</v>
      </c>
      <c r="I21" s="49">
        <v>-2874035</v>
      </c>
    </row>
    <row r="22" spans="1:9" ht="12.75" customHeight="1" x14ac:dyDescent="0.2">
      <c r="A22" s="277" t="s">
        <v>245</v>
      </c>
      <c r="B22" s="278"/>
      <c r="C22" s="278"/>
      <c r="D22" s="278"/>
      <c r="E22" s="278"/>
      <c r="F22" s="279"/>
      <c r="G22" s="22">
        <v>15</v>
      </c>
      <c r="H22" s="49">
        <v>-2006421</v>
      </c>
      <c r="I22" s="49">
        <v>-1888445</v>
      </c>
    </row>
    <row r="23" spans="1:9" ht="12.75" customHeight="1" x14ac:dyDescent="0.2">
      <c r="A23" s="277" t="s">
        <v>246</v>
      </c>
      <c r="B23" s="278"/>
      <c r="C23" s="278"/>
      <c r="D23" s="278"/>
      <c r="E23" s="278"/>
      <c r="F23" s="279"/>
      <c r="G23" s="22">
        <v>16</v>
      </c>
      <c r="H23" s="49">
        <v>0</v>
      </c>
      <c r="I23" s="49">
        <v>0</v>
      </c>
    </row>
    <row r="24" spans="1:9" ht="12.75" customHeight="1" x14ac:dyDescent="0.2">
      <c r="A24" s="256" t="s">
        <v>247</v>
      </c>
      <c r="B24" s="257"/>
      <c r="C24" s="257"/>
      <c r="D24" s="257"/>
      <c r="E24" s="257"/>
      <c r="F24" s="258"/>
      <c r="G24" s="17">
        <v>17</v>
      </c>
      <c r="H24" s="48">
        <f>H18+H19</f>
        <v>103628550</v>
      </c>
      <c r="I24" s="48">
        <f>I18+I19</f>
        <v>121630705</v>
      </c>
    </row>
    <row r="25" spans="1:9" ht="12.75" customHeight="1" x14ac:dyDescent="0.2">
      <c r="A25" s="268" t="s">
        <v>248</v>
      </c>
      <c r="B25" s="269"/>
      <c r="C25" s="269"/>
      <c r="D25" s="269"/>
      <c r="E25" s="269"/>
      <c r="F25" s="270"/>
      <c r="G25" s="22">
        <v>18</v>
      </c>
      <c r="H25" s="49">
        <v>-11480555</v>
      </c>
      <c r="I25" s="49">
        <v>-8342406</v>
      </c>
    </row>
    <row r="26" spans="1:9" ht="12.75" customHeight="1" x14ac:dyDescent="0.2">
      <c r="A26" s="268" t="s">
        <v>249</v>
      </c>
      <c r="B26" s="269"/>
      <c r="C26" s="269"/>
      <c r="D26" s="269"/>
      <c r="E26" s="269"/>
      <c r="F26" s="270"/>
      <c r="G26" s="22">
        <v>19</v>
      </c>
      <c r="H26" s="49">
        <v>-815</v>
      </c>
      <c r="I26" s="49">
        <v>-1085</v>
      </c>
    </row>
    <row r="27" spans="1:9" ht="28.9" customHeight="1" x14ac:dyDescent="0.2">
      <c r="A27" s="259" t="s">
        <v>250</v>
      </c>
      <c r="B27" s="260"/>
      <c r="C27" s="260"/>
      <c r="D27" s="260"/>
      <c r="E27" s="260"/>
      <c r="F27" s="261"/>
      <c r="G27" s="18">
        <v>20</v>
      </c>
      <c r="H27" s="50">
        <f>H24+H25+H26</f>
        <v>92147180</v>
      </c>
      <c r="I27" s="50">
        <f>I24+I25+I26</f>
        <v>113287214</v>
      </c>
    </row>
    <row r="28" spans="1:9" x14ac:dyDescent="0.2">
      <c r="A28" s="262" t="s">
        <v>251</v>
      </c>
      <c r="B28" s="263"/>
      <c r="C28" s="263"/>
      <c r="D28" s="263"/>
      <c r="E28" s="263"/>
      <c r="F28" s="263"/>
      <c r="G28" s="263"/>
      <c r="H28" s="263"/>
      <c r="I28" s="264"/>
    </row>
    <row r="29" spans="1:9" ht="23.45" customHeight="1" x14ac:dyDescent="0.2">
      <c r="A29" s="265" t="s">
        <v>252</v>
      </c>
      <c r="B29" s="266"/>
      <c r="C29" s="266"/>
      <c r="D29" s="266"/>
      <c r="E29" s="266"/>
      <c r="F29" s="267"/>
      <c r="G29" s="21">
        <v>21</v>
      </c>
      <c r="H29" s="51">
        <v>2370665</v>
      </c>
      <c r="I29" s="51">
        <v>180068</v>
      </c>
    </row>
    <row r="30" spans="1:9" ht="12.75" customHeight="1" x14ac:dyDescent="0.2">
      <c r="A30" s="268" t="s">
        <v>253</v>
      </c>
      <c r="B30" s="269"/>
      <c r="C30" s="269"/>
      <c r="D30" s="269"/>
      <c r="E30" s="269"/>
      <c r="F30" s="270"/>
      <c r="G30" s="22">
        <v>22</v>
      </c>
      <c r="H30" s="52">
        <v>39820</v>
      </c>
      <c r="I30" s="52">
        <v>536796</v>
      </c>
    </row>
    <row r="31" spans="1:9" ht="12.75" customHeight="1" x14ac:dyDescent="0.2">
      <c r="A31" s="268" t="s">
        <v>254</v>
      </c>
      <c r="B31" s="269"/>
      <c r="C31" s="269"/>
      <c r="D31" s="269"/>
      <c r="E31" s="269"/>
      <c r="F31" s="270"/>
      <c r="G31" s="22">
        <v>23</v>
      </c>
      <c r="H31" s="52">
        <v>10857</v>
      </c>
      <c r="I31" s="52">
        <v>1858239</v>
      </c>
    </row>
    <row r="32" spans="1:9" ht="12.75" customHeight="1" x14ac:dyDescent="0.2">
      <c r="A32" s="268" t="s">
        <v>255</v>
      </c>
      <c r="B32" s="269"/>
      <c r="C32" s="269"/>
      <c r="D32" s="269"/>
      <c r="E32" s="269"/>
      <c r="F32" s="270"/>
      <c r="G32" s="22">
        <v>24</v>
      </c>
      <c r="H32" s="52">
        <v>1147</v>
      </c>
      <c r="I32" s="52">
        <v>2160</v>
      </c>
    </row>
    <row r="33" spans="1:9" ht="12.75" customHeight="1" x14ac:dyDescent="0.2">
      <c r="A33" s="268" t="s">
        <v>256</v>
      </c>
      <c r="B33" s="269"/>
      <c r="C33" s="269"/>
      <c r="D33" s="269"/>
      <c r="E33" s="269"/>
      <c r="F33" s="270"/>
      <c r="G33" s="22">
        <v>25</v>
      </c>
      <c r="H33" s="52">
        <v>23610</v>
      </c>
      <c r="I33" s="52">
        <v>0</v>
      </c>
    </row>
    <row r="34" spans="1:9" ht="12.75" customHeight="1" x14ac:dyDescent="0.2">
      <c r="A34" s="268" t="s">
        <v>257</v>
      </c>
      <c r="B34" s="269"/>
      <c r="C34" s="269"/>
      <c r="D34" s="269"/>
      <c r="E34" s="269"/>
      <c r="F34" s="270"/>
      <c r="G34" s="22">
        <v>26</v>
      </c>
      <c r="H34" s="52">
        <v>0</v>
      </c>
      <c r="I34" s="52">
        <v>0</v>
      </c>
    </row>
    <row r="35" spans="1:9" ht="27.6" customHeight="1" x14ac:dyDescent="0.2">
      <c r="A35" s="256" t="s">
        <v>258</v>
      </c>
      <c r="B35" s="257"/>
      <c r="C35" s="257"/>
      <c r="D35" s="257"/>
      <c r="E35" s="257"/>
      <c r="F35" s="258"/>
      <c r="G35" s="17">
        <v>27</v>
      </c>
      <c r="H35" s="53">
        <f>H29+H30+H31+H32+H33+H34</f>
        <v>2446099</v>
      </c>
      <c r="I35" s="53">
        <f>I29+I30+I31+I32+I33+I34</f>
        <v>2577263</v>
      </c>
    </row>
    <row r="36" spans="1:9" ht="26.45" customHeight="1" x14ac:dyDescent="0.2">
      <c r="A36" s="268" t="s">
        <v>259</v>
      </c>
      <c r="B36" s="269"/>
      <c r="C36" s="269"/>
      <c r="D36" s="269"/>
      <c r="E36" s="269"/>
      <c r="F36" s="270"/>
      <c r="G36" s="22">
        <v>28</v>
      </c>
      <c r="H36" s="52">
        <v>-42111057</v>
      </c>
      <c r="I36" s="52">
        <v>-58603851</v>
      </c>
    </row>
    <row r="37" spans="1:9" ht="12.75" customHeight="1" x14ac:dyDescent="0.2">
      <c r="A37" s="268" t="s">
        <v>260</v>
      </c>
      <c r="B37" s="269"/>
      <c r="C37" s="269"/>
      <c r="D37" s="269"/>
      <c r="E37" s="269"/>
      <c r="F37" s="270"/>
      <c r="G37" s="22">
        <v>29</v>
      </c>
      <c r="H37" s="52">
        <v>-191898</v>
      </c>
      <c r="I37" s="52">
        <v>0</v>
      </c>
    </row>
    <row r="38" spans="1:9" ht="12.75" customHeight="1" x14ac:dyDescent="0.2">
      <c r="A38" s="268" t="s">
        <v>261</v>
      </c>
      <c r="B38" s="269"/>
      <c r="C38" s="269"/>
      <c r="D38" s="269"/>
      <c r="E38" s="269"/>
      <c r="F38" s="270"/>
      <c r="G38" s="22">
        <v>30</v>
      </c>
      <c r="H38" s="52">
        <v>-11811810</v>
      </c>
      <c r="I38" s="52">
        <v>-7200000</v>
      </c>
    </row>
    <row r="39" spans="1:9" ht="12.75" customHeight="1" x14ac:dyDescent="0.2">
      <c r="A39" s="268" t="s">
        <v>262</v>
      </c>
      <c r="B39" s="269"/>
      <c r="C39" s="269"/>
      <c r="D39" s="269"/>
      <c r="E39" s="269"/>
      <c r="F39" s="270"/>
      <c r="G39" s="22">
        <v>31</v>
      </c>
      <c r="H39" s="52">
        <v>0</v>
      </c>
      <c r="I39" s="52">
        <v>0</v>
      </c>
    </row>
    <row r="40" spans="1:9" ht="12.75" customHeight="1" x14ac:dyDescent="0.2">
      <c r="A40" s="268" t="s">
        <v>263</v>
      </c>
      <c r="B40" s="269"/>
      <c r="C40" s="269"/>
      <c r="D40" s="269"/>
      <c r="E40" s="269"/>
      <c r="F40" s="270"/>
      <c r="G40" s="22">
        <v>32</v>
      </c>
      <c r="H40" s="52">
        <v>-5455406</v>
      </c>
      <c r="I40" s="52">
        <v>-3022425</v>
      </c>
    </row>
    <row r="41" spans="1:9" ht="22.9" customHeight="1" x14ac:dyDescent="0.2">
      <c r="A41" s="256" t="s">
        <v>264</v>
      </c>
      <c r="B41" s="257"/>
      <c r="C41" s="257"/>
      <c r="D41" s="257"/>
      <c r="E41" s="257"/>
      <c r="F41" s="258"/>
      <c r="G41" s="17">
        <v>33</v>
      </c>
      <c r="H41" s="53">
        <f>H36+H37+H38+H39+H40</f>
        <v>-59570171</v>
      </c>
      <c r="I41" s="53">
        <f>I36+I37+I38+I39+I40</f>
        <v>-68826276</v>
      </c>
    </row>
    <row r="42" spans="1:9" ht="30.6" customHeight="1" x14ac:dyDescent="0.2">
      <c r="A42" s="259" t="s">
        <v>265</v>
      </c>
      <c r="B42" s="260"/>
      <c r="C42" s="260"/>
      <c r="D42" s="260"/>
      <c r="E42" s="260"/>
      <c r="F42" s="261"/>
      <c r="G42" s="18">
        <v>34</v>
      </c>
      <c r="H42" s="54">
        <f>H35+H41</f>
        <v>-57124072</v>
      </c>
      <c r="I42" s="54">
        <f>I35+I41</f>
        <v>-66249013</v>
      </c>
    </row>
    <row r="43" spans="1:9" x14ac:dyDescent="0.2">
      <c r="A43" s="262" t="s">
        <v>266</v>
      </c>
      <c r="B43" s="263"/>
      <c r="C43" s="263"/>
      <c r="D43" s="263"/>
      <c r="E43" s="263"/>
      <c r="F43" s="263"/>
      <c r="G43" s="263"/>
      <c r="H43" s="263"/>
      <c r="I43" s="264"/>
    </row>
    <row r="44" spans="1:9" ht="12.75" customHeight="1" x14ac:dyDescent="0.2">
      <c r="A44" s="265" t="s">
        <v>267</v>
      </c>
      <c r="B44" s="266"/>
      <c r="C44" s="266"/>
      <c r="D44" s="266"/>
      <c r="E44" s="266"/>
      <c r="F44" s="267"/>
      <c r="G44" s="21">
        <v>35</v>
      </c>
      <c r="H44" s="51">
        <v>0</v>
      </c>
      <c r="I44" s="51">
        <v>0</v>
      </c>
    </row>
    <row r="45" spans="1:9" ht="27.6" customHeight="1" x14ac:dyDescent="0.2">
      <c r="A45" s="268" t="s">
        <v>268</v>
      </c>
      <c r="B45" s="269"/>
      <c r="C45" s="269"/>
      <c r="D45" s="269"/>
      <c r="E45" s="269"/>
      <c r="F45" s="270"/>
      <c r="G45" s="22">
        <v>36</v>
      </c>
      <c r="H45" s="52">
        <v>0</v>
      </c>
      <c r="I45" s="52">
        <v>0</v>
      </c>
    </row>
    <row r="46" spans="1:9" ht="12.75" customHeight="1" x14ac:dyDescent="0.2">
      <c r="A46" s="268" t="s">
        <v>269</v>
      </c>
      <c r="B46" s="269"/>
      <c r="C46" s="269"/>
      <c r="D46" s="269"/>
      <c r="E46" s="269"/>
      <c r="F46" s="270"/>
      <c r="G46" s="22">
        <v>37</v>
      </c>
      <c r="H46" s="52">
        <v>7986429</v>
      </c>
      <c r="I46" s="52">
        <v>17370731</v>
      </c>
    </row>
    <row r="47" spans="1:9" ht="12.75" customHeight="1" x14ac:dyDescent="0.2">
      <c r="A47" s="268" t="s">
        <v>270</v>
      </c>
      <c r="B47" s="269"/>
      <c r="C47" s="269"/>
      <c r="D47" s="269"/>
      <c r="E47" s="269"/>
      <c r="F47" s="270"/>
      <c r="G47" s="22">
        <v>38</v>
      </c>
      <c r="H47" s="52">
        <v>363583</v>
      </c>
      <c r="I47" s="52">
        <v>336793</v>
      </c>
    </row>
    <row r="48" spans="1:9" ht="25.9" customHeight="1" x14ac:dyDescent="0.2">
      <c r="A48" s="256" t="s">
        <v>271</v>
      </c>
      <c r="B48" s="257"/>
      <c r="C48" s="257"/>
      <c r="D48" s="257"/>
      <c r="E48" s="257"/>
      <c r="F48" s="258"/>
      <c r="G48" s="17">
        <v>39</v>
      </c>
      <c r="H48" s="53">
        <f>H44+H45+H46+H47</f>
        <v>8350012</v>
      </c>
      <c r="I48" s="53">
        <f>I44+I45+I46+I47</f>
        <v>17707524</v>
      </c>
    </row>
    <row r="49" spans="1:9" ht="24.6" customHeight="1" x14ac:dyDescent="0.2">
      <c r="A49" s="268" t="s">
        <v>272</v>
      </c>
      <c r="B49" s="269"/>
      <c r="C49" s="269"/>
      <c r="D49" s="269"/>
      <c r="E49" s="269"/>
      <c r="F49" s="270"/>
      <c r="G49" s="22">
        <v>40</v>
      </c>
      <c r="H49" s="52">
        <v>-76386728</v>
      </c>
      <c r="I49" s="52">
        <v>-69465794</v>
      </c>
    </row>
    <row r="50" spans="1:9" ht="12.75" customHeight="1" x14ac:dyDescent="0.2">
      <c r="A50" s="268" t="s">
        <v>273</v>
      </c>
      <c r="B50" s="269"/>
      <c r="C50" s="269"/>
      <c r="D50" s="269"/>
      <c r="E50" s="269"/>
      <c r="F50" s="270"/>
      <c r="G50" s="22">
        <v>41</v>
      </c>
      <c r="H50" s="52">
        <v>-25088855</v>
      </c>
      <c r="I50" s="52">
        <v>-26912708</v>
      </c>
    </row>
    <row r="51" spans="1:9" ht="12.75" customHeight="1" x14ac:dyDescent="0.2">
      <c r="A51" s="268" t="s">
        <v>274</v>
      </c>
      <c r="B51" s="269"/>
      <c r="C51" s="269"/>
      <c r="D51" s="269"/>
      <c r="E51" s="269"/>
      <c r="F51" s="270"/>
      <c r="G51" s="22">
        <v>42</v>
      </c>
      <c r="H51" s="52">
        <v>-5050</v>
      </c>
      <c r="I51" s="52">
        <v>-5470</v>
      </c>
    </row>
    <row r="52" spans="1:9" ht="26.45" customHeight="1" x14ac:dyDescent="0.2">
      <c r="A52" s="268" t="s">
        <v>275</v>
      </c>
      <c r="B52" s="269"/>
      <c r="C52" s="269"/>
      <c r="D52" s="269"/>
      <c r="E52" s="269"/>
      <c r="F52" s="270"/>
      <c r="G52" s="22">
        <v>43</v>
      </c>
      <c r="H52" s="52">
        <v>0</v>
      </c>
      <c r="I52" s="52">
        <v>-1772315</v>
      </c>
    </row>
    <row r="53" spans="1:9" ht="12.75" customHeight="1" x14ac:dyDescent="0.2">
      <c r="A53" s="268" t="s">
        <v>276</v>
      </c>
      <c r="B53" s="269"/>
      <c r="C53" s="269"/>
      <c r="D53" s="269"/>
      <c r="E53" s="269"/>
      <c r="F53" s="270"/>
      <c r="G53" s="22">
        <v>44</v>
      </c>
      <c r="H53" s="52">
        <v>-613056</v>
      </c>
      <c r="I53" s="52">
        <v>-703661</v>
      </c>
    </row>
    <row r="54" spans="1:9" ht="27.6" customHeight="1" x14ac:dyDescent="0.2">
      <c r="A54" s="256" t="s">
        <v>277</v>
      </c>
      <c r="B54" s="257"/>
      <c r="C54" s="257"/>
      <c r="D54" s="257"/>
      <c r="E54" s="257"/>
      <c r="F54" s="258"/>
      <c r="G54" s="17">
        <v>45</v>
      </c>
      <c r="H54" s="53">
        <f>H49+H50+H51+H52+H53</f>
        <v>-102093689</v>
      </c>
      <c r="I54" s="53">
        <f>I49+I50+I51+I52+I53</f>
        <v>-98859948</v>
      </c>
    </row>
    <row r="55" spans="1:9" ht="27.6" customHeight="1" x14ac:dyDescent="0.2">
      <c r="A55" s="271" t="s">
        <v>278</v>
      </c>
      <c r="B55" s="272"/>
      <c r="C55" s="272"/>
      <c r="D55" s="272"/>
      <c r="E55" s="272"/>
      <c r="F55" s="273"/>
      <c r="G55" s="17">
        <v>46</v>
      </c>
      <c r="H55" s="53">
        <f>H48+H54</f>
        <v>-93743677</v>
      </c>
      <c r="I55" s="53">
        <f>I48+I54</f>
        <v>-81152424</v>
      </c>
    </row>
    <row r="56" spans="1:9" x14ac:dyDescent="0.2">
      <c r="A56" s="203" t="s">
        <v>279</v>
      </c>
      <c r="B56" s="204"/>
      <c r="C56" s="204"/>
      <c r="D56" s="204"/>
      <c r="E56" s="204"/>
      <c r="F56" s="205"/>
      <c r="G56" s="22">
        <v>47</v>
      </c>
      <c r="H56" s="52">
        <v>0</v>
      </c>
      <c r="I56" s="52">
        <v>0</v>
      </c>
    </row>
    <row r="57" spans="1:9" ht="27" customHeight="1" x14ac:dyDescent="0.2">
      <c r="A57" s="271" t="s">
        <v>280</v>
      </c>
      <c r="B57" s="272"/>
      <c r="C57" s="272"/>
      <c r="D57" s="272"/>
      <c r="E57" s="272"/>
      <c r="F57" s="273"/>
      <c r="G57" s="17">
        <v>48</v>
      </c>
      <c r="H57" s="53">
        <f>H27+H42+H55+H56</f>
        <v>-58720569</v>
      </c>
      <c r="I57" s="53">
        <f>I27+I42+I55+I56</f>
        <v>-34114223</v>
      </c>
    </row>
    <row r="58" spans="1:9" ht="27" customHeight="1" x14ac:dyDescent="0.2">
      <c r="A58" s="274" t="s">
        <v>281</v>
      </c>
      <c r="B58" s="275"/>
      <c r="C58" s="275"/>
      <c r="D58" s="275"/>
      <c r="E58" s="275"/>
      <c r="F58" s="276"/>
      <c r="G58" s="22">
        <v>49</v>
      </c>
      <c r="H58" s="52">
        <v>148020151</v>
      </c>
      <c r="I58" s="52">
        <v>89299582</v>
      </c>
    </row>
    <row r="59" spans="1:9" ht="28.9" customHeight="1" x14ac:dyDescent="0.2">
      <c r="A59" s="259" t="s">
        <v>282</v>
      </c>
      <c r="B59" s="260"/>
      <c r="C59" s="260"/>
      <c r="D59" s="260"/>
      <c r="E59" s="260"/>
      <c r="F59" s="261"/>
      <c r="G59" s="18">
        <v>50</v>
      </c>
      <c r="H59" s="54">
        <f>H57+H58</f>
        <v>89299582</v>
      </c>
      <c r="I59" s="54">
        <f>I57+I58</f>
        <v>55185359</v>
      </c>
    </row>
  </sheetData>
  <sheetProtection algorithmName="SHA-512" hashValue="31eWLOZRb1AqyRMvE8UPs+dN6szGtZ+DUlM0H2qf6xGytMovQNNwdkxAdnPyj6Nrrdhp+BFjnAQZNzLpOlKYwQ==" saltValue="jzpPqKC6O2T8AtIojtAXU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A4" sqref="A4:I4"/>
    </sheetView>
  </sheetViews>
  <sheetFormatPr defaultRowHeight="12.75" x14ac:dyDescent="0.2"/>
  <cols>
    <col min="1" max="7" width="9.140625" style="11"/>
    <col min="8" max="9" width="20.71093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55" t="s">
        <v>283</v>
      </c>
      <c r="B1" s="283"/>
      <c r="C1" s="283"/>
      <c r="D1" s="283"/>
      <c r="E1" s="283"/>
      <c r="F1" s="283"/>
      <c r="G1" s="283"/>
      <c r="H1" s="283"/>
      <c r="I1" s="283"/>
    </row>
    <row r="2" spans="1:9" ht="12.75" customHeight="1" x14ac:dyDescent="0.2">
      <c r="A2" s="254" t="s">
        <v>284</v>
      </c>
      <c r="B2" s="209"/>
      <c r="C2" s="209"/>
      <c r="D2" s="209"/>
      <c r="E2" s="209"/>
      <c r="F2" s="209"/>
      <c r="G2" s="209"/>
      <c r="H2" s="209"/>
      <c r="I2" s="209"/>
    </row>
    <row r="3" spans="1:9" x14ac:dyDescent="0.2">
      <c r="A3" s="285" t="s">
        <v>493</v>
      </c>
      <c r="B3" s="293"/>
      <c r="C3" s="293"/>
      <c r="D3" s="293"/>
      <c r="E3" s="293"/>
      <c r="F3" s="293"/>
      <c r="G3" s="293"/>
      <c r="H3" s="293"/>
      <c r="I3" s="293"/>
    </row>
    <row r="4" spans="1:9" x14ac:dyDescent="0.2">
      <c r="A4" s="284" t="s">
        <v>285</v>
      </c>
      <c r="B4" s="216"/>
      <c r="C4" s="216"/>
      <c r="D4" s="216"/>
      <c r="E4" s="216"/>
      <c r="F4" s="216"/>
      <c r="G4" s="216"/>
      <c r="H4" s="216"/>
      <c r="I4" s="217"/>
    </row>
    <row r="5" spans="1:9" ht="24" thickBot="1" x14ac:dyDescent="0.25">
      <c r="A5" s="287" t="s">
        <v>286</v>
      </c>
      <c r="B5" s="288"/>
      <c r="C5" s="288"/>
      <c r="D5" s="288"/>
      <c r="E5" s="288"/>
      <c r="F5" s="289"/>
      <c r="G5" s="12" t="s">
        <v>287</v>
      </c>
      <c r="H5" s="46" t="s">
        <v>288</v>
      </c>
      <c r="I5" s="46" t="s">
        <v>289</v>
      </c>
    </row>
    <row r="6" spans="1:9" x14ac:dyDescent="0.2">
      <c r="A6" s="290">
        <v>1</v>
      </c>
      <c r="B6" s="291"/>
      <c r="C6" s="291"/>
      <c r="D6" s="291"/>
      <c r="E6" s="291"/>
      <c r="F6" s="292"/>
      <c r="G6" s="14">
        <v>2</v>
      </c>
      <c r="H6" s="20" t="s">
        <v>290</v>
      </c>
      <c r="I6" s="20" t="s">
        <v>291</v>
      </c>
    </row>
    <row r="7" spans="1:9" x14ac:dyDescent="0.2">
      <c r="A7" s="262" t="s">
        <v>292</v>
      </c>
      <c r="B7" s="300"/>
      <c r="C7" s="300"/>
      <c r="D7" s="300"/>
      <c r="E7" s="300"/>
      <c r="F7" s="300"/>
      <c r="G7" s="300"/>
      <c r="H7" s="300"/>
      <c r="I7" s="301"/>
    </row>
    <row r="8" spans="1:9" x14ac:dyDescent="0.2">
      <c r="A8" s="302" t="s">
        <v>293</v>
      </c>
      <c r="B8" s="302"/>
      <c r="C8" s="302"/>
      <c r="D8" s="302"/>
      <c r="E8" s="302"/>
      <c r="F8" s="302"/>
      <c r="G8" s="15">
        <v>1</v>
      </c>
      <c r="H8" s="51"/>
      <c r="I8" s="51"/>
    </row>
    <row r="9" spans="1:9" x14ac:dyDescent="0.2">
      <c r="A9" s="239" t="s">
        <v>294</v>
      </c>
      <c r="B9" s="239"/>
      <c r="C9" s="239"/>
      <c r="D9" s="239"/>
      <c r="E9" s="239"/>
      <c r="F9" s="239"/>
      <c r="G9" s="16">
        <v>2</v>
      </c>
      <c r="H9" s="52"/>
      <c r="I9" s="52"/>
    </row>
    <row r="10" spans="1:9" x14ac:dyDescent="0.2">
      <c r="A10" s="239" t="s">
        <v>295</v>
      </c>
      <c r="B10" s="239"/>
      <c r="C10" s="239"/>
      <c r="D10" s="239"/>
      <c r="E10" s="239"/>
      <c r="F10" s="239"/>
      <c r="G10" s="16">
        <v>3</v>
      </c>
      <c r="H10" s="52"/>
      <c r="I10" s="52"/>
    </row>
    <row r="11" spans="1:9" x14ac:dyDescent="0.2">
      <c r="A11" s="239" t="s">
        <v>296</v>
      </c>
      <c r="B11" s="239"/>
      <c r="C11" s="239"/>
      <c r="D11" s="239"/>
      <c r="E11" s="239"/>
      <c r="F11" s="239"/>
      <c r="G11" s="16">
        <v>4</v>
      </c>
      <c r="H11" s="52"/>
      <c r="I11" s="52"/>
    </row>
    <row r="12" spans="1:9" x14ac:dyDescent="0.2">
      <c r="A12" s="239" t="s">
        <v>409</v>
      </c>
      <c r="B12" s="239"/>
      <c r="C12" s="239"/>
      <c r="D12" s="239"/>
      <c r="E12" s="239"/>
      <c r="F12" s="239"/>
      <c r="G12" s="16">
        <v>5</v>
      </c>
      <c r="H12" s="52"/>
      <c r="I12" s="52"/>
    </row>
    <row r="13" spans="1:9" x14ac:dyDescent="0.2">
      <c r="A13" s="238" t="s">
        <v>410</v>
      </c>
      <c r="B13" s="238"/>
      <c r="C13" s="238"/>
      <c r="D13" s="238"/>
      <c r="E13" s="238"/>
      <c r="F13" s="238"/>
      <c r="G13" s="17">
        <v>6</v>
      </c>
      <c r="H13" s="53">
        <f>SUM(H8:H12)</f>
        <v>0</v>
      </c>
      <c r="I13" s="53">
        <f>SUM(I8:I12)</f>
        <v>0</v>
      </c>
    </row>
    <row r="14" spans="1:9" x14ac:dyDescent="0.2">
      <c r="A14" s="239" t="s">
        <v>411</v>
      </c>
      <c r="B14" s="239"/>
      <c r="C14" s="239"/>
      <c r="D14" s="239"/>
      <c r="E14" s="239"/>
      <c r="F14" s="239"/>
      <c r="G14" s="16">
        <v>7</v>
      </c>
      <c r="H14" s="52"/>
      <c r="I14" s="52"/>
    </row>
    <row r="15" spans="1:9" x14ac:dyDescent="0.2">
      <c r="A15" s="239" t="s">
        <v>412</v>
      </c>
      <c r="B15" s="239"/>
      <c r="C15" s="239"/>
      <c r="D15" s="239"/>
      <c r="E15" s="239"/>
      <c r="F15" s="239"/>
      <c r="G15" s="16">
        <v>8</v>
      </c>
      <c r="H15" s="52"/>
      <c r="I15" s="52"/>
    </row>
    <row r="16" spans="1:9" x14ac:dyDescent="0.2">
      <c r="A16" s="239" t="s">
        <v>414</v>
      </c>
      <c r="B16" s="239"/>
      <c r="C16" s="239"/>
      <c r="D16" s="239"/>
      <c r="E16" s="239"/>
      <c r="F16" s="239"/>
      <c r="G16" s="16">
        <v>9</v>
      </c>
      <c r="H16" s="52"/>
      <c r="I16" s="52"/>
    </row>
    <row r="17" spans="1:9" x14ac:dyDescent="0.2">
      <c r="A17" s="239" t="s">
        <v>415</v>
      </c>
      <c r="B17" s="239"/>
      <c r="C17" s="239"/>
      <c r="D17" s="239"/>
      <c r="E17" s="239"/>
      <c r="F17" s="239"/>
      <c r="G17" s="16">
        <v>10</v>
      </c>
      <c r="H17" s="52"/>
      <c r="I17" s="52"/>
    </row>
    <row r="18" spans="1:9" x14ac:dyDescent="0.2">
      <c r="A18" s="239" t="s">
        <v>416</v>
      </c>
      <c r="B18" s="239"/>
      <c r="C18" s="239"/>
      <c r="D18" s="239"/>
      <c r="E18" s="239"/>
      <c r="F18" s="239"/>
      <c r="G18" s="16">
        <v>11</v>
      </c>
      <c r="H18" s="52"/>
      <c r="I18" s="52"/>
    </row>
    <row r="19" spans="1:9" x14ac:dyDescent="0.2">
      <c r="A19" s="239" t="s">
        <v>417</v>
      </c>
      <c r="B19" s="239"/>
      <c r="C19" s="239"/>
      <c r="D19" s="239"/>
      <c r="E19" s="239"/>
      <c r="F19" s="239"/>
      <c r="G19" s="16">
        <v>12</v>
      </c>
      <c r="H19" s="52"/>
      <c r="I19" s="52"/>
    </row>
    <row r="20" spans="1:9" ht="25.9" customHeight="1" x14ac:dyDescent="0.2">
      <c r="A20" s="298" t="s">
        <v>418</v>
      </c>
      <c r="B20" s="299"/>
      <c r="C20" s="299"/>
      <c r="D20" s="299"/>
      <c r="E20" s="299"/>
      <c r="F20" s="299"/>
      <c r="G20" s="18">
        <v>13</v>
      </c>
      <c r="H20" s="54">
        <f>H14+H15+H16+H17+H18+H19</f>
        <v>0</v>
      </c>
      <c r="I20" s="54">
        <f>I14+I15+I16+I17+I18+I19</f>
        <v>0</v>
      </c>
    </row>
    <row r="21" spans="1:9" ht="25.9" customHeight="1" x14ac:dyDescent="0.2">
      <c r="A21" s="298" t="s">
        <v>419</v>
      </c>
      <c r="B21" s="299"/>
      <c r="C21" s="299"/>
      <c r="D21" s="299"/>
      <c r="E21" s="299"/>
      <c r="F21" s="299"/>
      <c r="G21" s="18">
        <v>14</v>
      </c>
      <c r="H21" s="54">
        <f>H13+H20</f>
        <v>0</v>
      </c>
      <c r="I21" s="54">
        <f>I13+I20</f>
        <v>0</v>
      </c>
    </row>
    <row r="22" spans="1:9" x14ac:dyDescent="0.2">
      <c r="A22" s="262" t="s">
        <v>297</v>
      </c>
      <c r="B22" s="300"/>
      <c r="C22" s="300"/>
      <c r="D22" s="300"/>
      <c r="E22" s="300"/>
      <c r="F22" s="300"/>
      <c r="G22" s="300"/>
      <c r="H22" s="300"/>
      <c r="I22" s="301"/>
    </row>
    <row r="23" spans="1:9" ht="26.45" customHeight="1" x14ac:dyDescent="0.2">
      <c r="A23" s="302" t="s">
        <v>413</v>
      </c>
      <c r="B23" s="302"/>
      <c r="C23" s="302"/>
      <c r="D23" s="302"/>
      <c r="E23" s="302"/>
      <c r="F23" s="302"/>
      <c r="G23" s="15">
        <v>15</v>
      </c>
      <c r="H23" s="51"/>
      <c r="I23" s="51"/>
    </row>
    <row r="24" spans="1:9" x14ac:dyDescent="0.2">
      <c r="A24" s="239" t="s">
        <v>298</v>
      </c>
      <c r="B24" s="239"/>
      <c r="C24" s="239"/>
      <c r="D24" s="239"/>
      <c r="E24" s="239"/>
      <c r="F24" s="239"/>
      <c r="G24" s="15">
        <v>16</v>
      </c>
      <c r="H24" s="52"/>
      <c r="I24" s="52"/>
    </row>
    <row r="25" spans="1:9" x14ac:dyDescent="0.2">
      <c r="A25" s="239" t="s">
        <v>299</v>
      </c>
      <c r="B25" s="239"/>
      <c r="C25" s="239"/>
      <c r="D25" s="239"/>
      <c r="E25" s="239"/>
      <c r="F25" s="239"/>
      <c r="G25" s="15">
        <v>17</v>
      </c>
      <c r="H25" s="52"/>
      <c r="I25" s="52"/>
    </row>
    <row r="26" spans="1:9" x14ac:dyDescent="0.2">
      <c r="A26" s="239" t="s">
        <v>300</v>
      </c>
      <c r="B26" s="239"/>
      <c r="C26" s="239"/>
      <c r="D26" s="239"/>
      <c r="E26" s="239"/>
      <c r="F26" s="239"/>
      <c r="G26" s="15">
        <v>18</v>
      </c>
      <c r="H26" s="52"/>
      <c r="I26" s="52"/>
    </row>
    <row r="27" spans="1:9" x14ac:dyDescent="0.2">
      <c r="A27" s="239" t="s">
        <v>301</v>
      </c>
      <c r="B27" s="239"/>
      <c r="C27" s="239"/>
      <c r="D27" s="239"/>
      <c r="E27" s="239"/>
      <c r="F27" s="239"/>
      <c r="G27" s="15">
        <v>19</v>
      </c>
      <c r="H27" s="52"/>
      <c r="I27" s="52"/>
    </row>
    <row r="28" spans="1:9" x14ac:dyDescent="0.2">
      <c r="A28" s="239" t="s">
        <v>302</v>
      </c>
      <c r="B28" s="239"/>
      <c r="C28" s="239"/>
      <c r="D28" s="239"/>
      <c r="E28" s="239"/>
      <c r="F28" s="239"/>
      <c r="G28" s="15">
        <v>20</v>
      </c>
      <c r="H28" s="52"/>
      <c r="I28" s="52"/>
    </row>
    <row r="29" spans="1:9" ht="25.15" customHeight="1" x14ac:dyDescent="0.2">
      <c r="A29" s="238" t="s">
        <v>420</v>
      </c>
      <c r="B29" s="238"/>
      <c r="C29" s="238"/>
      <c r="D29" s="238"/>
      <c r="E29" s="238"/>
      <c r="F29" s="238"/>
      <c r="G29" s="17">
        <v>21</v>
      </c>
      <c r="H29" s="53">
        <f>SUM(H23:H28)</f>
        <v>0</v>
      </c>
      <c r="I29" s="53">
        <f>SUM(I23:I28)</f>
        <v>0</v>
      </c>
    </row>
    <row r="30" spans="1:9" ht="21" customHeight="1" x14ac:dyDescent="0.2">
      <c r="A30" s="239" t="s">
        <v>303</v>
      </c>
      <c r="B30" s="239"/>
      <c r="C30" s="239"/>
      <c r="D30" s="239"/>
      <c r="E30" s="239"/>
      <c r="F30" s="239"/>
      <c r="G30" s="16">
        <v>22</v>
      </c>
      <c r="H30" s="52"/>
      <c r="I30" s="52"/>
    </row>
    <row r="31" spans="1:9" x14ac:dyDescent="0.2">
      <c r="A31" s="239" t="s">
        <v>304</v>
      </c>
      <c r="B31" s="239"/>
      <c r="C31" s="239"/>
      <c r="D31" s="239"/>
      <c r="E31" s="239"/>
      <c r="F31" s="239"/>
      <c r="G31" s="16">
        <v>23</v>
      </c>
      <c r="H31" s="52"/>
      <c r="I31" s="52"/>
    </row>
    <row r="32" spans="1:9" x14ac:dyDescent="0.2">
      <c r="A32" s="239" t="s">
        <v>305</v>
      </c>
      <c r="B32" s="239"/>
      <c r="C32" s="239"/>
      <c r="D32" s="239"/>
      <c r="E32" s="239"/>
      <c r="F32" s="239"/>
      <c r="G32" s="16">
        <v>24</v>
      </c>
      <c r="H32" s="52"/>
      <c r="I32" s="52"/>
    </row>
    <row r="33" spans="1:9" x14ac:dyDescent="0.2">
      <c r="A33" s="239" t="s">
        <v>306</v>
      </c>
      <c r="B33" s="239"/>
      <c r="C33" s="239"/>
      <c r="D33" s="239"/>
      <c r="E33" s="239"/>
      <c r="F33" s="239"/>
      <c r="G33" s="16">
        <v>25</v>
      </c>
      <c r="H33" s="52"/>
      <c r="I33" s="52"/>
    </row>
    <row r="34" spans="1:9" x14ac:dyDescent="0.2">
      <c r="A34" s="239" t="s">
        <v>307</v>
      </c>
      <c r="B34" s="239"/>
      <c r="C34" s="239"/>
      <c r="D34" s="239"/>
      <c r="E34" s="239"/>
      <c r="F34" s="239"/>
      <c r="G34" s="16">
        <v>26</v>
      </c>
      <c r="H34" s="52"/>
      <c r="I34" s="52"/>
    </row>
    <row r="35" spans="1:9" ht="28.9" customHeight="1" x14ac:dyDescent="0.2">
      <c r="A35" s="238" t="s">
        <v>421</v>
      </c>
      <c r="B35" s="238"/>
      <c r="C35" s="238"/>
      <c r="D35" s="238"/>
      <c r="E35" s="238"/>
      <c r="F35" s="238"/>
      <c r="G35" s="17">
        <v>27</v>
      </c>
      <c r="H35" s="53">
        <f>SUM(H30:H34)</f>
        <v>0</v>
      </c>
      <c r="I35" s="53">
        <f>SUM(I30:I34)</f>
        <v>0</v>
      </c>
    </row>
    <row r="36" spans="1:9" ht="26.45" customHeight="1" x14ac:dyDescent="0.2">
      <c r="A36" s="298" t="s">
        <v>422</v>
      </c>
      <c r="B36" s="299"/>
      <c r="C36" s="299"/>
      <c r="D36" s="299"/>
      <c r="E36" s="299"/>
      <c r="F36" s="299"/>
      <c r="G36" s="18">
        <v>28</v>
      </c>
      <c r="H36" s="54">
        <f>H29+H35</f>
        <v>0</v>
      </c>
      <c r="I36" s="54">
        <f>I29+I35</f>
        <v>0</v>
      </c>
    </row>
    <row r="37" spans="1:9" x14ac:dyDescent="0.2">
      <c r="A37" s="262" t="s">
        <v>308</v>
      </c>
      <c r="B37" s="300"/>
      <c r="C37" s="300"/>
      <c r="D37" s="300"/>
      <c r="E37" s="300"/>
      <c r="F37" s="300"/>
      <c r="G37" s="300">
        <v>0</v>
      </c>
      <c r="H37" s="300"/>
      <c r="I37" s="301"/>
    </row>
    <row r="38" spans="1:9" x14ac:dyDescent="0.2">
      <c r="A38" s="303" t="s">
        <v>309</v>
      </c>
      <c r="B38" s="303"/>
      <c r="C38" s="303"/>
      <c r="D38" s="303"/>
      <c r="E38" s="303"/>
      <c r="F38" s="303"/>
      <c r="G38" s="15">
        <v>29</v>
      </c>
      <c r="H38" s="51"/>
      <c r="I38" s="51"/>
    </row>
    <row r="39" spans="1:9" ht="21.6" customHeight="1" x14ac:dyDescent="0.2">
      <c r="A39" s="181" t="s">
        <v>310</v>
      </c>
      <c r="B39" s="181"/>
      <c r="C39" s="181"/>
      <c r="D39" s="181"/>
      <c r="E39" s="181"/>
      <c r="F39" s="181"/>
      <c r="G39" s="15">
        <v>30</v>
      </c>
      <c r="H39" s="51"/>
      <c r="I39" s="51"/>
    </row>
    <row r="40" spans="1:9" x14ac:dyDescent="0.2">
      <c r="A40" s="181" t="s">
        <v>311</v>
      </c>
      <c r="B40" s="181"/>
      <c r="C40" s="181"/>
      <c r="D40" s="181"/>
      <c r="E40" s="181"/>
      <c r="F40" s="181"/>
      <c r="G40" s="15">
        <v>31</v>
      </c>
      <c r="H40" s="51"/>
      <c r="I40" s="51"/>
    </row>
    <row r="41" spans="1:9" x14ac:dyDescent="0.2">
      <c r="A41" s="181" t="s">
        <v>312</v>
      </c>
      <c r="B41" s="181"/>
      <c r="C41" s="181"/>
      <c r="D41" s="181"/>
      <c r="E41" s="181"/>
      <c r="F41" s="181"/>
      <c r="G41" s="15">
        <v>32</v>
      </c>
      <c r="H41" s="51"/>
      <c r="I41" s="51"/>
    </row>
    <row r="42" spans="1:9" ht="26.45" customHeight="1" x14ac:dyDescent="0.2">
      <c r="A42" s="238" t="s">
        <v>423</v>
      </c>
      <c r="B42" s="238"/>
      <c r="C42" s="238"/>
      <c r="D42" s="238"/>
      <c r="E42" s="238"/>
      <c r="F42" s="238"/>
      <c r="G42" s="17">
        <v>33</v>
      </c>
      <c r="H42" s="53">
        <f>H41+H40+H39+H38</f>
        <v>0</v>
      </c>
      <c r="I42" s="53">
        <f>I41+I40+I39+I38</f>
        <v>0</v>
      </c>
    </row>
    <row r="43" spans="1:9" ht="22.9" customHeight="1" x14ac:dyDescent="0.2">
      <c r="A43" s="181" t="s">
        <v>313</v>
      </c>
      <c r="B43" s="181"/>
      <c r="C43" s="181"/>
      <c r="D43" s="181"/>
      <c r="E43" s="181"/>
      <c r="F43" s="181"/>
      <c r="G43" s="16">
        <v>34</v>
      </c>
      <c r="H43" s="52"/>
      <c r="I43" s="52"/>
    </row>
    <row r="44" spans="1:9" x14ac:dyDescent="0.2">
      <c r="A44" s="181" t="s">
        <v>314</v>
      </c>
      <c r="B44" s="181"/>
      <c r="C44" s="181"/>
      <c r="D44" s="181"/>
      <c r="E44" s="181"/>
      <c r="F44" s="181"/>
      <c r="G44" s="16">
        <v>35</v>
      </c>
      <c r="H44" s="52"/>
      <c r="I44" s="52"/>
    </row>
    <row r="45" spans="1:9" x14ac:dyDescent="0.2">
      <c r="A45" s="181" t="s">
        <v>315</v>
      </c>
      <c r="B45" s="181"/>
      <c r="C45" s="181"/>
      <c r="D45" s="181"/>
      <c r="E45" s="181"/>
      <c r="F45" s="181"/>
      <c r="G45" s="16">
        <v>36</v>
      </c>
      <c r="H45" s="52"/>
      <c r="I45" s="52"/>
    </row>
    <row r="46" spans="1:9" ht="25.15" customHeight="1" x14ac:dyDescent="0.2">
      <c r="A46" s="181" t="s">
        <v>316</v>
      </c>
      <c r="B46" s="181"/>
      <c r="C46" s="181"/>
      <c r="D46" s="181"/>
      <c r="E46" s="181"/>
      <c r="F46" s="181"/>
      <c r="G46" s="16">
        <v>37</v>
      </c>
      <c r="H46" s="52"/>
      <c r="I46" s="52"/>
    </row>
    <row r="47" spans="1:9" x14ac:dyDescent="0.2">
      <c r="A47" s="181" t="s">
        <v>317</v>
      </c>
      <c r="B47" s="181"/>
      <c r="C47" s="181"/>
      <c r="D47" s="181"/>
      <c r="E47" s="181"/>
      <c r="F47" s="181"/>
      <c r="G47" s="16">
        <v>38</v>
      </c>
      <c r="H47" s="52"/>
      <c r="I47" s="52"/>
    </row>
    <row r="48" spans="1:9" ht="25.15" customHeight="1" x14ac:dyDescent="0.2">
      <c r="A48" s="238" t="s">
        <v>424</v>
      </c>
      <c r="B48" s="238"/>
      <c r="C48" s="238"/>
      <c r="D48" s="238"/>
      <c r="E48" s="238"/>
      <c r="F48" s="238"/>
      <c r="G48" s="17">
        <v>39</v>
      </c>
      <c r="H48" s="53">
        <f>H47+H46+H45+H44+H43</f>
        <v>0</v>
      </c>
      <c r="I48" s="53">
        <f>I47+I46+I45+I44+I43</f>
        <v>0</v>
      </c>
    </row>
    <row r="49" spans="1:9" ht="28.15" customHeight="1" x14ac:dyDescent="0.2">
      <c r="A49" s="229" t="s">
        <v>425</v>
      </c>
      <c r="B49" s="230"/>
      <c r="C49" s="230"/>
      <c r="D49" s="230"/>
      <c r="E49" s="230"/>
      <c r="F49" s="230"/>
      <c r="G49" s="17">
        <v>40</v>
      </c>
      <c r="H49" s="53">
        <f>H48+H42</f>
        <v>0</v>
      </c>
      <c r="I49" s="53">
        <f>I48+I42</f>
        <v>0</v>
      </c>
    </row>
    <row r="50" spans="1:9" x14ac:dyDescent="0.2">
      <c r="A50" s="239" t="s">
        <v>318</v>
      </c>
      <c r="B50" s="239"/>
      <c r="C50" s="239"/>
      <c r="D50" s="239"/>
      <c r="E50" s="239"/>
      <c r="F50" s="239"/>
      <c r="G50" s="16">
        <v>41</v>
      </c>
      <c r="H50" s="52"/>
      <c r="I50" s="52"/>
    </row>
    <row r="51" spans="1:9" ht="24.6" customHeight="1" x14ac:dyDescent="0.2">
      <c r="A51" s="229" t="s">
        <v>426</v>
      </c>
      <c r="B51" s="230"/>
      <c r="C51" s="230"/>
      <c r="D51" s="230"/>
      <c r="E51" s="230"/>
      <c r="F51" s="230"/>
      <c r="G51" s="17">
        <v>42</v>
      </c>
      <c r="H51" s="53">
        <f>H21+H36+H49+H50</f>
        <v>0</v>
      </c>
      <c r="I51" s="53">
        <f>I21+I36+I49+I50</f>
        <v>0</v>
      </c>
    </row>
    <row r="52" spans="1:9" ht="23.45" customHeight="1" x14ac:dyDescent="0.2">
      <c r="A52" s="296" t="s">
        <v>427</v>
      </c>
      <c r="B52" s="297"/>
      <c r="C52" s="297"/>
      <c r="D52" s="297"/>
      <c r="E52" s="297"/>
      <c r="F52" s="297"/>
      <c r="G52" s="16">
        <v>43</v>
      </c>
      <c r="H52" s="52"/>
      <c r="I52" s="52"/>
    </row>
    <row r="53" spans="1:9" ht="28.9" customHeight="1" x14ac:dyDescent="0.2">
      <c r="A53" s="294" t="s">
        <v>428</v>
      </c>
      <c r="B53" s="295"/>
      <c r="C53" s="295"/>
      <c r="D53" s="295"/>
      <c r="E53" s="295"/>
      <c r="F53" s="295"/>
      <c r="G53" s="19">
        <v>44</v>
      </c>
      <c r="H53" s="67">
        <f>H52+H51</f>
        <v>0</v>
      </c>
      <c r="I53" s="67">
        <f>I52+I51</f>
        <v>0</v>
      </c>
    </row>
  </sheetData>
  <sheetProtection algorithmName="SHA-512" hashValue="W2Myi2YyEvW9xL0vS0sZ1rRYfN7cRtdw5bCVMjexjhwvyG+TqlKdd8R+F3CvXcJes/jN1D7LyVc6Fmo+kilqCg==" saltValue="kUU+D4auQCka/we+Xnh+nw==" spinCount="100000" sheet="1" objects="1" scenarios="1"/>
  <mergeCells count="53">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 ref="A27:F27"/>
    <mergeCell ref="A28:F28"/>
    <mergeCell ref="A29:F29"/>
    <mergeCell ref="A37:I37"/>
    <mergeCell ref="A35:F35"/>
    <mergeCell ref="A36:F36"/>
    <mergeCell ref="A7:I7"/>
    <mergeCell ref="A8:F8"/>
    <mergeCell ref="A9:F9"/>
    <mergeCell ref="A10:F10"/>
    <mergeCell ref="A11:F11"/>
    <mergeCell ref="A15:F15"/>
    <mergeCell ref="A20:F20"/>
    <mergeCell ref="A22:I22"/>
    <mergeCell ref="A23:F23"/>
    <mergeCell ref="A24:F24"/>
    <mergeCell ref="A16:F16"/>
    <mergeCell ref="A17:F17"/>
    <mergeCell ref="A18:F18"/>
    <mergeCell ref="A19:F19"/>
    <mergeCell ref="A21:F21"/>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s>
  <dataValidations count="7">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49:I51 H15:I21" xr:uid="{00000000-0002-0000-0400-000003000000}">
      <formula1>999999999999</formula1>
    </dataValidation>
    <dataValidation type="whole" operator="lessThanOrEqual" allowBlank="1" showInputMessage="1" showErrorMessage="1" errorTitle="Incorrect entry" error="You can enter only negative whole numbers or a zero" sqref="H35:I35 H48:I48" xr:uid="{00000000-0002-0000-0400-000004000000}">
      <formula1>0</formula1>
    </dataValidation>
    <dataValidation type="whole" operator="greaterThanOrEqual" allowBlank="1" showInputMessage="1" showErrorMessage="1" errorTitle="Incorrect entry" error="You can enter only positive whole numbers" sqref="H8:I11 H52:I53 H23:I29 H38:I42" xr:uid="{00000000-0002-0000-0400-000005000000}">
      <formula1>0</formula1>
    </dataValidation>
    <dataValidation operator="lessThanOrEqual" allowBlank="1" showInputMessage="1" showErrorMessage="1" errorTitle="Incorrect entry" error="You can enter only negative whole numbers or a zero" sqref="H12:I12 H14:I14 H30:I32 H34:I34 H43:I47" xr:uid="{00000000-0002-0000-0400-000006000000}"/>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topLeftCell="P43" zoomScale="80" zoomScaleNormal="100" zoomScaleSheetLayoutView="80" workbookViewId="0">
      <selection activeCell="V71" sqref="V71"/>
    </sheetView>
  </sheetViews>
  <sheetFormatPr defaultRowHeight="12.75" x14ac:dyDescent="0.2"/>
  <cols>
    <col min="1" max="4" width="9.140625" style="2"/>
    <col min="5" max="5" width="10.140625" style="2" bestFit="1" customWidth="1"/>
    <col min="6" max="7" width="9.140625" style="2"/>
    <col min="8" max="25" width="15.42578125" style="69" customWidth="1"/>
    <col min="26"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324" t="s">
        <v>319</v>
      </c>
      <c r="B1" s="325"/>
      <c r="C1" s="325"/>
      <c r="D1" s="325"/>
      <c r="E1" s="325"/>
      <c r="F1" s="325"/>
      <c r="G1" s="325"/>
      <c r="H1" s="325"/>
      <c r="I1" s="325"/>
      <c r="J1" s="325"/>
      <c r="K1" s="68"/>
    </row>
    <row r="2" spans="1:25" ht="15.75" x14ac:dyDescent="0.2">
      <c r="A2" s="3"/>
      <c r="B2" s="4"/>
      <c r="C2" s="326" t="s">
        <v>320</v>
      </c>
      <c r="D2" s="326"/>
      <c r="E2" s="5">
        <v>44927</v>
      </c>
      <c r="F2" s="6" t="s">
        <v>321</v>
      </c>
      <c r="G2" s="5">
        <v>45291</v>
      </c>
      <c r="H2" s="70"/>
      <c r="I2" s="70"/>
      <c r="J2" s="70"/>
      <c r="K2" s="71"/>
      <c r="X2" s="72" t="s">
        <v>493</v>
      </c>
    </row>
    <row r="3" spans="1:25" ht="13.5" customHeight="1" thickBot="1" x14ac:dyDescent="0.25">
      <c r="A3" s="327" t="s">
        <v>322</v>
      </c>
      <c r="B3" s="328"/>
      <c r="C3" s="328"/>
      <c r="D3" s="328"/>
      <c r="E3" s="328"/>
      <c r="F3" s="328"/>
      <c r="G3" s="331" t="s">
        <v>323</v>
      </c>
      <c r="H3" s="315" t="s">
        <v>324</v>
      </c>
      <c r="I3" s="315"/>
      <c r="J3" s="315"/>
      <c r="K3" s="315"/>
      <c r="L3" s="315"/>
      <c r="M3" s="315"/>
      <c r="N3" s="315"/>
      <c r="O3" s="315"/>
      <c r="P3" s="315"/>
      <c r="Q3" s="315"/>
      <c r="R3" s="315"/>
      <c r="S3" s="315"/>
      <c r="T3" s="315"/>
      <c r="U3" s="315"/>
      <c r="V3" s="315"/>
      <c r="W3" s="315"/>
      <c r="X3" s="315" t="s">
        <v>325</v>
      </c>
      <c r="Y3" s="317" t="s">
        <v>326</v>
      </c>
    </row>
    <row r="4" spans="1:25" ht="68.25" thickBot="1" x14ac:dyDescent="0.25">
      <c r="A4" s="329"/>
      <c r="B4" s="330"/>
      <c r="C4" s="330"/>
      <c r="D4" s="330"/>
      <c r="E4" s="330"/>
      <c r="F4" s="330"/>
      <c r="G4" s="332"/>
      <c r="H4" s="73" t="s">
        <v>327</v>
      </c>
      <c r="I4" s="73" t="s">
        <v>328</v>
      </c>
      <c r="J4" s="73" t="s">
        <v>329</v>
      </c>
      <c r="K4" s="73" t="s">
        <v>330</v>
      </c>
      <c r="L4" s="73" t="s">
        <v>331</v>
      </c>
      <c r="M4" s="73" t="s">
        <v>332</v>
      </c>
      <c r="N4" s="73" t="s">
        <v>333</v>
      </c>
      <c r="O4" s="73" t="s">
        <v>334</v>
      </c>
      <c r="P4" s="114" t="s">
        <v>429</v>
      </c>
      <c r="Q4" s="73" t="s">
        <v>335</v>
      </c>
      <c r="R4" s="73" t="s">
        <v>336</v>
      </c>
      <c r="S4" s="114" t="s">
        <v>431</v>
      </c>
      <c r="T4" s="114" t="s">
        <v>433</v>
      </c>
      <c r="U4" s="73" t="s">
        <v>337</v>
      </c>
      <c r="V4" s="73" t="s">
        <v>338</v>
      </c>
      <c r="W4" s="73" t="s">
        <v>339</v>
      </c>
      <c r="X4" s="316"/>
      <c r="Y4" s="318"/>
    </row>
    <row r="5" spans="1:25" ht="22.5" x14ac:dyDescent="0.2">
      <c r="A5" s="319">
        <v>1</v>
      </c>
      <c r="B5" s="320"/>
      <c r="C5" s="320"/>
      <c r="D5" s="320"/>
      <c r="E5" s="320"/>
      <c r="F5" s="320"/>
      <c r="G5" s="7">
        <v>2</v>
      </c>
      <c r="H5" s="74" t="s">
        <v>340</v>
      </c>
      <c r="I5" s="75" t="s">
        <v>341</v>
      </c>
      <c r="J5" s="74" t="s">
        <v>342</v>
      </c>
      <c r="K5" s="75" t="s">
        <v>343</v>
      </c>
      <c r="L5" s="74" t="s">
        <v>344</v>
      </c>
      <c r="M5" s="75" t="s">
        <v>345</v>
      </c>
      <c r="N5" s="74" t="s">
        <v>346</v>
      </c>
      <c r="O5" s="75" t="s">
        <v>347</v>
      </c>
      <c r="P5" s="74" t="s">
        <v>348</v>
      </c>
      <c r="Q5" s="75" t="s">
        <v>349</v>
      </c>
      <c r="R5" s="74" t="s">
        <v>350</v>
      </c>
      <c r="S5" s="74" t="s">
        <v>430</v>
      </c>
      <c r="T5" s="74" t="s">
        <v>432</v>
      </c>
      <c r="U5" s="74" t="s">
        <v>434</v>
      </c>
      <c r="V5" s="74" t="s">
        <v>435</v>
      </c>
      <c r="W5" s="74" t="s">
        <v>437</v>
      </c>
      <c r="X5" s="74">
        <v>19</v>
      </c>
      <c r="Y5" s="76" t="s">
        <v>436</v>
      </c>
    </row>
    <row r="6" spans="1:25" x14ac:dyDescent="0.2">
      <c r="A6" s="321" t="s">
        <v>351</v>
      </c>
      <c r="B6" s="321"/>
      <c r="C6" s="321"/>
      <c r="D6" s="321"/>
      <c r="E6" s="321"/>
      <c r="F6" s="321"/>
      <c r="G6" s="321"/>
      <c r="H6" s="321"/>
      <c r="I6" s="321"/>
      <c r="J6" s="321"/>
      <c r="K6" s="321"/>
      <c r="L6" s="321"/>
      <c r="M6" s="321"/>
      <c r="N6" s="322"/>
      <c r="O6" s="322"/>
      <c r="P6" s="322"/>
      <c r="Q6" s="322"/>
      <c r="R6" s="322"/>
      <c r="S6" s="322"/>
      <c r="T6" s="322"/>
      <c r="U6" s="322"/>
      <c r="V6" s="322"/>
      <c r="W6" s="322"/>
      <c r="X6" s="322"/>
      <c r="Y6" s="323"/>
    </row>
    <row r="7" spans="1:25" x14ac:dyDescent="0.2">
      <c r="A7" s="313" t="s">
        <v>352</v>
      </c>
      <c r="B7" s="313"/>
      <c r="C7" s="313"/>
      <c r="D7" s="313"/>
      <c r="E7" s="313"/>
      <c r="F7" s="313"/>
      <c r="G7" s="8">
        <v>1</v>
      </c>
      <c r="H7" s="77">
        <v>221915351</v>
      </c>
      <c r="I7" s="77">
        <v>693268</v>
      </c>
      <c r="J7" s="77">
        <v>11095768</v>
      </c>
      <c r="K7" s="77">
        <v>18158509</v>
      </c>
      <c r="L7" s="77">
        <v>16513142</v>
      </c>
      <c r="M7" s="77">
        <v>0</v>
      </c>
      <c r="N7" s="77">
        <v>298556</v>
      </c>
      <c r="O7" s="77">
        <v>0</v>
      </c>
      <c r="P7" s="77">
        <v>10765</v>
      </c>
      <c r="Q7" s="77">
        <v>0</v>
      </c>
      <c r="R7" s="77">
        <v>0</v>
      </c>
      <c r="S7" s="77">
        <v>0</v>
      </c>
      <c r="T7" s="77">
        <v>0</v>
      </c>
      <c r="U7" s="77">
        <v>51502476</v>
      </c>
      <c r="V7" s="77">
        <v>13852891</v>
      </c>
      <c r="W7" s="78">
        <f>H7+I7+J7+K7-L7+M7+N7+O7+P7+Q7+R7+U7+V7+S7+T7</f>
        <v>301014442</v>
      </c>
      <c r="X7" s="77">
        <v>138438449</v>
      </c>
      <c r="Y7" s="78">
        <f>W7+X7</f>
        <v>439452891</v>
      </c>
    </row>
    <row r="8" spans="1:25" x14ac:dyDescent="0.2">
      <c r="A8" s="306" t="s">
        <v>353</v>
      </c>
      <c r="B8" s="306"/>
      <c r="C8" s="306"/>
      <c r="D8" s="306"/>
      <c r="E8" s="306"/>
      <c r="F8" s="306"/>
      <c r="G8" s="8">
        <v>2</v>
      </c>
      <c r="H8" s="77">
        <v>0</v>
      </c>
      <c r="I8" s="77">
        <v>0</v>
      </c>
      <c r="J8" s="77">
        <v>0</v>
      </c>
      <c r="K8" s="77">
        <v>0</v>
      </c>
      <c r="L8" s="77">
        <v>0</v>
      </c>
      <c r="M8" s="77">
        <v>0</v>
      </c>
      <c r="N8" s="77">
        <v>0</v>
      </c>
      <c r="O8" s="77">
        <v>0</v>
      </c>
      <c r="P8" s="77">
        <v>0</v>
      </c>
      <c r="Q8" s="77">
        <v>0</v>
      </c>
      <c r="R8" s="77">
        <v>0</v>
      </c>
      <c r="S8" s="77">
        <v>0</v>
      </c>
      <c r="T8" s="77">
        <v>0</v>
      </c>
      <c r="U8" s="77">
        <v>0</v>
      </c>
      <c r="V8" s="77">
        <v>0</v>
      </c>
      <c r="W8" s="78">
        <f t="shared" ref="W8:W9" si="0">H8+I8+J8+K8-L8+M8+N8+O8+P8+Q8+R8+U8+V8+S8+T8</f>
        <v>0</v>
      </c>
      <c r="X8" s="77">
        <v>0</v>
      </c>
      <c r="Y8" s="78">
        <f t="shared" ref="Y8:Y9" si="1">W8+X8</f>
        <v>0</v>
      </c>
    </row>
    <row r="9" spans="1:25" x14ac:dyDescent="0.2">
      <c r="A9" s="306" t="s">
        <v>354</v>
      </c>
      <c r="B9" s="306"/>
      <c r="C9" s="306"/>
      <c r="D9" s="306"/>
      <c r="E9" s="306"/>
      <c r="F9" s="306"/>
      <c r="G9" s="8">
        <v>3</v>
      </c>
      <c r="H9" s="77">
        <v>0</v>
      </c>
      <c r="I9" s="77">
        <v>0</v>
      </c>
      <c r="J9" s="77">
        <v>0</v>
      </c>
      <c r="K9" s="77">
        <v>0</v>
      </c>
      <c r="L9" s="77">
        <v>0</v>
      </c>
      <c r="M9" s="77">
        <v>0</v>
      </c>
      <c r="N9" s="77">
        <v>0</v>
      </c>
      <c r="O9" s="77">
        <v>0</v>
      </c>
      <c r="P9" s="77">
        <v>0</v>
      </c>
      <c r="Q9" s="77">
        <v>0</v>
      </c>
      <c r="R9" s="77">
        <v>0</v>
      </c>
      <c r="S9" s="77">
        <v>0</v>
      </c>
      <c r="T9" s="77">
        <v>0</v>
      </c>
      <c r="U9" s="77">
        <v>0</v>
      </c>
      <c r="V9" s="77">
        <v>0</v>
      </c>
      <c r="W9" s="78">
        <f t="shared" si="0"/>
        <v>0</v>
      </c>
      <c r="X9" s="77">
        <v>0</v>
      </c>
      <c r="Y9" s="78">
        <f t="shared" si="1"/>
        <v>0</v>
      </c>
    </row>
    <row r="10" spans="1:25" ht="22.5" customHeight="1" x14ac:dyDescent="0.2">
      <c r="A10" s="314" t="s">
        <v>355</v>
      </c>
      <c r="B10" s="314"/>
      <c r="C10" s="314"/>
      <c r="D10" s="314"/>
      <c r="E10" s="314"/>
      <c r="F10" s="314"/>
      <c r="G10" s="9">
        <v>4</v>
      </c>
      <c r="H10" s="79">
        <f>H7+H8+H9</f>
        <v>221915351</v>
      </c>
      <c r="I10" s="79">
        <f t="shared" ref="I10:Y10" si="2">I7+I8+I9</f>
        <v>693268</v>
      </c>
      <c r="J10" s="79">
        <f t="shared" si="2"/>
        <v>11095768</v>
      </c>
      <c r="K10" s="79">
        <f t="shared" si="2"/>
        <v>18158509</v>
      </c>
      <c r="L10" s="79">
        <f t="shared" si="2"/>
        <v>16513142</v>
      </c>
      <c r="M10" s="79">
        <f t="shared" si="2"/>
        <v>0</v>
      </c>
      <c r="N10" s="79">
        <f t="shared" si="2"/>
        <v>298556</v>
      </c>
      <c r="O10" s="79">
        <f t="shared" si="2"/>
        <v>0</v>
      </c>
      <c r="P10" s="79">
        <f t="shared" si="2"/>
        <v>10765</v>
      </c>
      <c r="Q10" s="79">
        <f t="shared" si="2"/>
        <v>0</v>
      </c>
      <c r="R10" s="79">
        <f t="shared" si="2"/>
        <v>0</v>
      </c>
      <c r="S10" s="79">
        <f t="shared" si="2"/>
        <v>0</v>
      </c>
      <c r="T10" s="79">
        <f t="shared" si="2"/>
        <v>0</v>
      </c>
      <c r="U10" s="79">
        <f t="shared" si="2"/>
        <v>51502476</v>
      </c>
      <c r="V10" s="79">
        <f t="shared" si="2"/>
        <v>13852891</v>
      </c>
      <c r="W10" s="79">
        <f t="shared" si="2"/>
        <v>301014442</v>
      </c>
      <c r="X10" s="79">
        <f t="shared" si="2"/>
        <v>138438449</v>
      </c>
      <c r="Y10" s="79">
        <f t="shared" si="2"/>
        <v>439452891</v>
      </c>
    </row>
    <row r="11" spans="1:25" x14ac:dyDescent="0.2">
      <c r="A11" s="306" t="s">
        <v>356</v>
      </c>
      <c r="B11" s="306"/>
      <c r="C11" s="306"/>
      <c r="D11" s="306"/>
      <c r="E11" s="306"/>
      <c r="F11" s="306"/>
      <c r="G11" s="8">
        <v>5</v>
      </c>
      <c r="H11" s="81">
        <v>0</v>
      </c>
      <c r="I11" s="81">
        <v>0</v>
      </c>
      <c r="J11" s="81">
        <v>0</v>
      </c>
      <c r="K11" s="81">
        <v>0</v>
      </c>
      <c r="L11" s="81">
        <v>0</v>
      </c>
      <c r="M11" s="81">
        <v>0</v>
      </c>
      <c r="N11" s="81">
        <v>0</v>
      </c>
      <c r="O11" s="81">
        <v>0</v>
      </c>
      <c r="P11" s="81">
        <v>0</v>
      </c>
      <c r="Q11" s="81">
        <v>0</v>
      </c>
      <c r="R11" s="81">
        <v>0</v>
      </c>
      <c r="S11" s="81"/>
      <c r="T11" s="81"/>
      <c r="U11" s="81">
        <v>0</v>
      </c>
      <c r="V11" s="77">
        <v>19601100</v>
      </c>
      <c r="W11" s="78">
        <f t="shared" ref="W11:W29" si="3">H11+I11+J11+K11-L11+M11+N11+O11+P11+Q11+R11+U11+V11+S11+T11</f>
        <v>19601100</v>
      </c>
      <c r="X11" s="77">
        <v>1686468</v>
      </c>
      <c r="Y11" s="78">
        <f t="shared" ref="Y11:Y29" si="4">W11+X11</f>
        <v>21287568</v>
      </c>
    </row>
    <row r="12" spans="1:25" x14ac:dyDescent="0.2">
      <c r="A12" s="306" t="s">
        <v>357</v>
      </c>
      <c r="B12" s="306"/>
      <c r="C12" s="306"/>
      <c r="D12" s="306"/>
      <c r="E12" s="306"/>
      <c r="F12" s="306"/>
      <c r="G12" s="8">
        <v>6</v>
      </c>
      <c r="H12" s="81">
        <v>0</v>
      </c>
      <c r="I12" s="81">
        <v>0</v>
      </c>
      <c r="J12" s="81">
        <v>0</v>
      </c>
      <c r="K12" s="81">
        <v>0</v>
      </c>
      <c r="L12" s="81">
        <v>0</v>
      </c>
      <c r="M12" s="81">
        <v>0</v>
      </c>
      <c r="N12" s="77">
        <v>0</v>
      </c>
      <c r="O12" s="81">
        <v>0</v>
      </c>
      <c r="P12" s="81">
        <v>0</v>
      </c>
      <c r="Q12" s="81">
        <v>0</v>
      </c>
      <c r="R12" s="81">
        <v>0</v>
      </c>
      <c r="S12" s="81"/>
      <c r="T12" s="81"/>
      <c r="U12" s="81">
        <v>0</v>
      </c>
      <c r="V12" s="81">
        <v>0</v>
      </c>
      <c r="W12" s="78">
        <f t="shared" si="3"/>
        <v>0</v>
      </c>
      <c r="X12" s="77">
        <v>0</v>
      </c>
      <c r="Y12" s="78">
        <f t="shared" si="4"/>
        <v>0</v>
      </c>
    </row>
    <row r="13" spans="1:25" ht="26.25" customHeight="1" x14ac:dyDescent="0.2">
      <c r="A13" s="306" t="s">
        <v>358</v>
      </c>
      <c r="B13" s="306"/>
      <c r="C13" s="306"/>
      <c r="D13" s="306"/>
      <c r="E13" s="306"/>
      <c r="F13" s="306"/>
      <c r="G13" s="8">
        <v>7</v>
      </c>
      <c r="H13" s="81">
        <v>0</v>
      </c>
      <c r="I13" s="81">
        <v>0</v>
      </c>
      <c r="J13" s="81">
        <v>0</v>
      </c>
      <c r="K13" s="81">
        <v>0</v>
      </c>
      <c r="L13" s="81">
        <v>0</v>
      </c>
      <c r="M13" s="81">
        <v>0</v>
      </c>
      <c r="N13" s="81">
        <v>0</v>
      </c>
      <c r="O13" s="77">
        <v>0</v>
      </c>
      <c r="P13" s="81">
        <v>0</v>
      </c>
      <c r="Q13" s="81">
        <v>0</v>
      </c>
      <c r="R13" s="81">
        <v>0</v>
      </c>
      <c r="S13" s="81"/>
      <c r="T13" s="81"/>
      <c r="U13" s="77">
        <v>0</v>
      </c>
      <c r="V13" s="77">
        <v>0</v>
      </c>
      <c r="W13" s="78">
        <f t="shared" si="3"/>
        <v>0</v>
      </c>
      <c r="X13" s="77">
        <v>0</v>
      </c>
      <c r="Y13" s="78">
        <f t="shared" si="4"/>
        <v>0</v>
      </c>
    </row>
    <row r="14" spans="1:25" ht="29.25" customHeight="1" x14ac:dyDescent="0.2">
      <c r="A14" s="306" t="s">
        <v>438</v>
      </c>
      <c r="B14" s="306"/>
      <c r="C14" s="306"/>
      <c r="D14" s="306"/>
      <c r="E14" s="306"/>
      <c r="F14" s="306"/>
      <c r="G14" s="8">
        <v>8</v>
      </c>
      <c r="H14" s="81">
        <v>0</v>
      </c>
      <c r="I14" s="81">
        <v>0</v>
      </c>
      <c r="J14" s="81">
        <v>0</v>
      </c>
      <c r="K14" s="81">
        <v>0</v>
      </c>
      <c r="L14" s="81">
        <v>0</v>
      </c>
      <c r="M14" s="81">
        <v>0</v>
      </c>
      <c r="N14" s="81">
        <v>0</v>
      </c>
      <c r="O14" s="81">
        <v>0</v>
      </c>
      <c r="P14" s="77">
        <v>-3561</v>
      </c>
      <c r="Q14" s="81">
        <v>0</v>
      </c>
      <c r="R14" s="81">
        <v>0</v>
      </c>
      <c r="S14" s="81"/>
      <c r="T14" s="81"/>
      <c r="U14" s="77">
        <v>0</v>
      </c>
      <c r="V14" s="77">
        <v>0</v>
      </c>
      <c r="W14" s="78">
        <f t="shared" si="3"/>
        <v>-3561</v>
      </c>
      <c r="X14" s="77">
        <v>0</v>
      </c>
      <c r="Y14" s="78">
        <f t="shared" si="4"/>
        <v>-3561</v>
      </c>
    </row>
    <row r="15" spans="1:25" x14ac:dyDescent="0.2">
      <c r="A15" s="306" t="s">
        <v>359</v>
      </c>
      <c r="B15" s="306"/>
      <c r="C15" s="306"/>
      <c r="D15" s="306"/>
      <c r="E15" s="306"/>
      <c r="F15" s="306"/>
      <c r="G15" s="8">
        <v>9</v>
      </c>
      <c r="H15" s="81">
        <v>0</v>
      </c>
      <c r="I15" s="81">
        <v>0</v>
      </c>
      <c r="J15" s="81">
        <v>0</v>
      </c>
      <c r="K15" s="81">
        <v>0</v>
      </c>
      <c r="L15" s="81">
        <v>0</v>
      </c>
      <c r="M15" s="81">
        <v>0</v>
      </c>
      <c r="N15" s="81">
        <v>0</v>
      </c>
      <c r="O15" s="81">
        <v>0</v>
      </c>
      <c r="P15" s="81">
        <v>0</v>
      </c>
      <c r="Q15" s="77">
        <v>0</v>
      </c>
      <c r="R15" s="81">
        <v>0</v>
      </c>
      <c r="S15" s="81"/>
      <c r="T15" s="81"/>
      <c r="U15" s="77">
        <v>0</v>
      </c>
      <c r="V15" s="77">
        <v>0</v>
      </c>
      <c r="W15" s="78">
        <f t="shared" si="3"/>
        <v>0</v>
      </c>
      <c r="X15" s="77">
        <v>0</v>
      </c>
      <c r="Y15" s="78">
        <f t="shared" si="4"/>
        <v>0</v>
      </c>
    </row>
    <row r="16" spans="1:25" ht="28.5" customHeight="1" x14ac:dyDescent="0.2">
      <c r="A16" s="306" t="s">
        <v>360</v>
      </c>
      <c r="B16" s="306"/>
      <c r="C16" s="306"/>
      <c r="D16" s="306"/>
      <c r="E16" s="306"/>
      <c r="F16" s="306"/>
      <c r="G16" s="8">
        <v>10</v>
      </c>
      <c r="H16" s="81">
        <v>0</v>
      </c>
      <c r="I16" s="81">
        <v>0</v>
      </c>
      <c r="J16" s="81">
        <v>0</v>
      </c>
      <c r="K16" s="81">
        <v>0</v>
      </c>
      <c r="L16" s="81">
        <v>0</v>
      </c>
      <c r="M16" s="81">
        <v>0</v>
      </c>
      <c r="N16" s="81">
        <v>0</v>
      </c>
      <c r="O16" s="81">
        <v>0</v>
      </c>
      <c r="P16" s="81">
        <v>0</v>
      </c>
      <c r="Q16" s="81">
        <v>0</v>
      </c>
      <c r="R16" s="77">
        <v>0</v>
      </c>
      <c r="S16" s="77">
        <v>0</v>
      </c>
      <c r="T16" s="77">
        <v>0</v>
      </c>
      <c r="U16" s="77">
        <v>0</v>
      </c>
      <c r="V16" s="77">
        <v>0</v>
      </c>
      <c r="W16" s="78">
        <f t="shared" si="3"/>
        <v>0</v>
      </c>
      <c r="X16" s="77">
        <v>0</v>
      </c>
      <c r="Y16" s="78">
        <f t="shared" si="4"/>
        <v>0</v>
      </c>
    </row>
    <row r="17" spans="1:25" ht="23.25" customHeight="1" x14ac:dyDescent="0.2">
      <c r="A17" s="306" t="s">
        <v>361</v>
      </c>
      <c r="B17" s="306"/>
      <c r="C17" s="306"/>
      <c r="D17" s="306"/>
      <c r="E17" s="306"/>
      <c r="F17" s="306"/>
      <c r="G17" s="8">
        <v>11</v>
      </c>
      <c r="H17" s="81">
        <v>0</v>
      </c>
      <c r="I17" s="81">
        <v>0</v>
      </c>
      <c r="J17" s="81">
        <v>0</v>
      </c>
      <c r="K17" s="81">
        <v>0</v>
      </c>
      <c r="L17" s="81">
        <v>0</v>
      </c>
      <c r="M17" s="81">
        <v>0</v>
      </c>
      <c r="N17" s="77">
        <v>0</v>
      </c>
      <c r="O17" s="77">
        <v>0</v>
      </c>
      <c r="P17" s="77">
        <v>0</v>
      </c>
      <c r="Q17" s="77">
        <v>0</v>
      </c>
      <c r="R17" s="77">
        <v>0</v>
      </c>
      <c r="S17" s="77">
        <v>0</v>
      </c>
      <c r="T17" s="77">
        <v>0</v>
      </c>
      <c r="U17" s="77">
        <v>0</v>
      </c>
      <c r="V17" s="77">
        <v>0</v>
      </c>
      <c r="W17" s="78">
        <f t="shared" si="3"/>
        <v>0</v>
      </c>
      <c r="X17" s="77">
        <v>0</v>
      </c>
      <c r="Y17" s="78">
        <f t="shared" si="4"/>
        <v>0</v>
      </c>
    </row>
    <row r="18" spans="1:25" x14ac:dyDescent="0.2">
      <c r="A18" s="306" t="s">
        <v>362</v>
      </c>
      <c r="B18" s="306"/>
      <c r="C18" s="306"/>
      <c r="D18" s="306"/>
      <c r="E18" s="306"/>
      <c r="F18" s="306"/>
      <c r="G18" s="8">
        <v>12</v>
      </c>
      <c r="H18" s="81">
        <v>0</v>
      </c>
      <c r="I18" s="81">
        <v>0</v>
      </c>
      <c r="J18" s="81">
        <v>0</v>
      </c>
      <c r="K18" s="81">
        <v>0</v>
      </c>
      <c r="L18" s="81">
        <v>0</v>
      </c>
      <c r="M18" s="81">
        <v>0</v>
      </c>
      <c r="N18" s="77">
        <v>0</v>
      </c>
      <c r="O18" s="77">
        <v>0</v>
      </c>
      <c r="P18" s="77">
        <v>0</v>
      </c>
      <c r="Q18" s="77">
        <v>0</v>
      </c>
      <c r="R18" s="77">
        <v>0</v>
      </c>
      <c r="S18" s="77">
        <v>0</v>
      </c>
      <c r="T18" s="77">
        <v>0</v>
      </c>
      <c r="U18" s="77">
        <v>0</v>
      </c>
      <c r="V18" s="77">
        <v>0</v>
      </c>
      <c r="W18" s="78">
        <f t="shared" si="3"/>
        <v>0</v>
      </c>
      <c r="X18" s="77">
        <v>0</v>
      </c>
      <c r="Y18" s="78">
        <f t="shared" si="4"/>
        <v>0</v>
      </c>
    </row>
    <row r="19" spans="1:25" x14ac:dyDescent="0.2">
      <c r="A19" s="306" t="s">
        <v>363</v>
      </c>
      <c r="B19" s="306"/>
      <c r="C19" s="306"/>
      <c r="D19" s="306"/>
      <c r="E19" s="306"/>
      <c r="F19" s="306"/>
      <c r="G19" s="8">
        <v>13</v>
      </c>
      <c r="H19" s="77">
        <v>0</v>
      </c>
      <c r="I19" s="77">
        <v>0</v>
      </c>
      <c r="J19" s="77">
        <v>0</v>
      </c>
      <c r="K19" s="77">
        <v>0</v>
      </c>
      <c r="L19" s="77">
        <v>0</v>
      </c>
      <c r="M19" s="77">
        <v>0</v>
      </c>
      <c r="N19" s="77">
        <v>0</v>
      </c>
      <c r="O19" s="77">
        <v>0</v>
      </c>
      <c r="P19" s="77">
        <v>0</v>
      </c>
      <c r="Q19" s="77">
        <v>0</v>
      </c>
      <c r="R19" s="77">
        <v>0</v>
      </c>
      <c r="S19" s="77">
        <v>0</v>
      </c>
      <c r="T19" s="77">
        <v>0</v>
      </c>
      <c r="U19" s="77">
        <v>0</v>
      </c>
      <c r="V19" s="77">
        <v>0</v>
      </c>
      <c r="W19" s="78">
        <f t="shared" si="3"/>
        <v>0</v>
      </c>
      <c r="X19" s="77">
        <v>0</v>
      </c>
      <c r="Y19" s="78">
        <f t="shared" si="4"/>
        <v>0</v>
      </c>
    </row>
    <row r="20" spans="1:25" x14ac:dyDescent="0.2">
      <c r="A20" s="306" t="s">
        <v>364</v>
      </c>
      <c r="B20" s="306"/>
      <c r="C20" s="306"/>
      <c r="D20" s="306"/>
      <c r="E20" s="306"/>
      <c r="F20" s="306"/>
      <c r="G20" s="8">
        <v>14</v>
      </c>
      <c r="H20" s="81">
        <v>0</v>
      </c>
      <c r="I20" s="81">
        <v>0</v>
      </c>
      <c r="J20" s="81">
        <v>0</v>
      </c>
      <c r="K20" s="81">
        <v>0</v>
      </c>
      <c r="L20" s="81">
        <v>0</v>
      </c>
      <c r="M20" s="81">
        <v>0</v>
      </c>
      <c r="N20" s="77">
        <v>0</v>
      </c>
      <c r="O20" s="77">
        <v>0</v>
      </c>
      <c r="P20" s="77">
        <v>641</v>
      </c>
      <c r="Q20" s="77">
        <v>0</v>
      </c>
      <c r="R20" s="77">
        <v>0</v>
      </c>
      <c r="S20" s="77">
        <v>0</v>
      </c>
      <c r="T20" s="77">
        <v>0</v>
      </c>
      <c r="U20" s="77">
        <v>0</v>
      </c>
      <c r="V20" s="77">
        <v>0</v>
      </c>
      <c r="W20" s="78">
        <f t="shared" si="3"/>
        <v>641</v>
      </c>
      <c r="X20" s="77">
        <v>0</v>
      </c>
      <c r="Y20" s="78">
        <f t="shared" si="4"/>
        <v>641</v>
      </c>
    </row>
    <row r="21" spans="1:25" ht="30.75" customHeight="1" x14ac:dyDescent="0.2">
      <c r="A21" s="306" t="s">
        <v>365</v>
      </c>
      <c r="B21" s="306"/>
      <c r="C21" s="306"/>
      <c r="D21" s="306"/>
      <c r="E21" s="306"/>
      <c r="F21" s="306"/>
      <c r="G21" s="8">
        <v>15</v>
      </c>
      <c r="H21" s="77">
        <v>0</v>
      </c>
      <c r="I21" s="77">
        <v>0</v>
      </c>
      <c r="J21" s="77">
        <v>0</v>
      </c>
      <c r="K21" s="77">
        <v>0</v>
      </c>
      <c r="L21" s="77">
        <v>0</v>
      </c>
      <c r="M21" s="77">
        <v>0</v>
      </c>
      <c r="N21" s="77">
        <v>0</v>
      </c>
      <c r="O21" s="77">
        <v>0</v>
      </c>
      <c r="P21" s="77">
        <v>0</v>
      </c>
      <c r="Q21" s="77">
        <v>0</v>
      </c>
      <c r="R21" s="77">
        <v>0</v>
      </c>
      <c r="S21" s="77">
        <v>0</v>
      </c>
      <c r="T21" s="77">
        <v>0</v>
      </c>
      <c r="U21" s="77">
        <v>0</v>
      </c>
      <c r="V21" s="77">
        <v>0</v>
      </c>
      <c r="W21" s="78">
        <f t="shared" si="3"/>
        <v>0</v>
      </c>
      <c r="X21" s="77">
        <v>0</v>
      </c>
      <c r="Y21" s="78">
        <f t="shared" si="4"/>
        <v>0</v>
      </c>
    </row>
    <row r="22" spans="1:25" ht="28.5" customHeight="1" x14ac:dyDescent="0.2">
      <c r="A22" s="306" t="s">
        <v>439</v>
      </c>
      <c r="B22" s="306"/>
      <c r="C22" s="306"/>
      <c r="D22" s="306"/>
      <c r="E22" s="306"/>
      <c r="F22" s="306"/>
      <c r="G22" s="8">
        <v>16</v>
      </c>
      <c r="H22" s="77">
        <v>0</v>
      </c>
      <c r="I22" s="77">
        <v>0</v>
      </c>
      <c r="J22" s="77">
        <v>0</v>
      </c>
      <c r="K22" s="77">
        <v>0</v>
      </c>
      <c r="L22" s="77">
        <v>0</v>
      </c>
      <c r="M22" s="77">
        <v>0</v>
      </c>
      <c r="N22" s="77">
        <v>0</v>
      </c>
      <c r="O22" s="77">
        <v>0</v>
      </c>
      <c r="P22" s="77">
        <v>0</v>
      </c>
      <c r="Q22" s="77">
        <v>0</v>
      </c>
      <c r="R22" s="77">
        <v>0</v>
      </c>
      <c r="S22" s="77">
        <v>0</v>
      </c>
      <c r="T22" s="77">
        <v>0</v>
      </c>
      <c r="U22" s="77">
        <v>0</v>
      </c>
      <c r="V22" s="77">
        <v>0</v>
      </c>
      <c r="W22" s="78">
        <f t="shared" si="3"/>
        <v>0</v>
      </c>
      <c r="X22" s="77">
        <v>0</v>
      </c>
      <c r="Y22" s="78">
        <f t="shared" si="4"/>
        <v>0</v>
      </c>
    </row>
    <row r="23" spans="1:25" ht="26.25" customHeight="1" x14ac:dyDescent="0.2">
      <c r="A23" s="306" t="s">
        <v>440</v>
      </c>
      <c r="B23" s="306"/>
      <c r="C23" s="306"/>
      <c r="D23" s="306"/>
      <c r="E23" s="306"/>
      <c r="F23" s="306"/>
      <c r="G23" s="8">
        <v>17</v>
      </c>
      <c r="H23" s="77">
        <v>0</v>
      </c>
      <c r="I23" s="77">
        <v>0</v>
      </c>
      <c r="J23" s="77">
        <v>0</v>
      </c>
      <c r="K23" s="77">
        <v>0</v>
      </c>
      <c r="L23" s="77">
        <v>0</v>
      </c>
      <c r="M23" s="77">
        <v>0</v>
      </c>
      <c r="N23" s="77">
        <v>0</v>
      </c>
      <c r="O23" s="77">
        <v>0</v>
      </c>
      <c r="P23" s="77">
        <v>0</v>
      </c>
      <c r="Q23" s="77">
        <v>0</v>
      </c>
      <c r="R23" s="77">
        <v>0</v>
      </c>
      <c r="S23" s="77">
        <v>0</v>
      </c>
      <c r="T23" s="77">
        <v>0</v>
      </c>
      <c r="U23" s="77">
        <v>0</v>
      </c>
      <c r="V23" s="77">
        <v>0</v>
      </c>
      <c r="W23" s="78">
        <f t="shared" si="3"/>
        <v>0</v>
      </c>
      <c r="X23" s="77">
        <v>0</v>
      </c>
      <c r="Y23" s="78">
        <f t="shared" si="4"/>
        <v>0</v>
      </c>
    </row>
    <row r="24" spans="1:25" x14ac:dyDescent="0.2">
      <c r="A24" s="306" t="s">
        <v>366</v>
      </c>
      <c r="B24" s="306"/>
      <c r="C24" s="306"/>
      <c r="D24" s="306"/>
      <c r="E24" s="306"/>
      <c r="F24" s="306"/>
      <c r="G24" s="8">
        <v>18</v>
      </c>
      <c r="H24" s="77">
        <v>0</v>
      </c>
      <c r="I24" s="77">
        <v>0</v>
      </c>
      <c r="J24" s="77">
        <v>0</v>
      </c>
      <c r="K24" s="77">
        <v>0</v>
      </c>
      <c r="L24" s="77">
        <v>0</v>
      </c>
      <c r="M24" s="77">
        <v>0</v>
      </c>
      <c r="N24" s="77">
        <v>0</v>
      </c>
      <c r="O24" s="77">
        <v>0</v>
      </c>
      <c r="P24" s="77">
        <v>0</v>
      </c>
      <c r="Q24" s="77">
        <v>0</v>
      </c>
      <c r="R24" s="77">
        <v>0</v>
      </c>
      <c r="S24" s="77">
        <v>0</v>
      </c>
      <c r="T24" s="77">
        <v>0</v>
      </c>
      <c r="U24" s="77">
        <v>0</v>
      </c>
      <c r="V24" s="77">
        <v>0</v>
      </c>
      <c r="W24" s="78">
        <f t="shared" si="3"/>
        <v>0</v>
      </c>
      <c r="X24" s="77">
        <v>0</v>
      </c>
      <c r="Y24" s="78">
        <f t="shared" si="4"/>
        <v>0</v>
      </c>
    </row>
    <row r="25" spans="1:25" x14ac:dyDescent="0.2">
      <c r="A25" s="306" t="s">
        <v>441</v>
      </c>
      <c r="B25" s="306"/>
      <c r="C25" s="306"/>
      <c r="D25" s="306"/>
      <c r="E25" s="306"/>
      <c r="F25" s="306"/>
      <c r="G25" s="8">
        <v>19</v>
      </c>
      <c r="H25" s="77">
        <v>0</v>
      </c>
      <c r="I25" s="77">
        <v>0</v>
      </c>
      <c r="J25" s="77">
        <v>0</v>
      </c>
      <c r="K25" s="77">
        <v>0</v>
      </c>
      <c r="L25" s="77">
        <v>0</v>
      </c>
      <c r="M25" s="77">
        <v>0</v>
      </c>
      <c r="N25" s="77">
        <v>0</v>
      </c>
      <c r="O25" s="77">
        <v>0</v>
      </c>
      <c r="P25" s="77">
        <v>0</v>
      </c>
      <c r="Q25" s="77">
        <v>0</v>
      </c>
      <c r="R25" s="77">
        <v>0</v>
      </c>
      <c r="S25" s="77">
        <v>0</v>
      </c>
      <c r="T25" s="77">
        <v>0</v>
      </c>
      <c r="U25" s="77">
        <v>0</v>
      </c>
      <c r="V25" s="77">
        <v>0</v>
      </c>
      <c r="W25" s="78">
        <f t="shared" si="3"/>
        <v>0</v>
      </c>
      <c r="X25" s="77">
        <v>0</v>
      </c>
      <c r="Y25" s="78">
        <f t="shared" si="4"/>
        <v>0</v>
      </c>
    </row>
    <row r="26" spans="1:25" x14ac:dyDescent="0.2">
      <c r="A26" s="306" t="s">
        <v>442</v>
      </c>
      <c r="B26" s="306"/>
      <c r="C26" s="306"/>
      <c r="D26" s="306"/>
      <c r="E26" s="306"/>
      <c r="F26" s="306"/>
      <c r="G26" s="8">
        <v>20</v>
      </c>
      <c r="H26" s="77">
        <v>0</v>
      </c>
      <c r="I26" s="77">
        <v>0</v>
      </c>
      <c r="J26" s="77">
        <v>0</v>
      </c>
      <c r="K26" s="77">
        <v>0</v>
      </c>
      <c r="L26" s="77">
        <v>0</v>
      </c>
      <c r="M26" s="77">
        <v>0</v>
      </c>
      <c r="N26" s="77">
        <v>0</v>
      </c>
      <c r="O26" s="77">
        <v>0</v>
      </c>
      <c r="P26" s="77">
        <v>0</v>
      </c>
      <c r="Q26" s="77">
        <v>0</v>
      </c>
      <c r="R26" s="77">
        <v>0</v>
      </c>
      <c r="S26" s="77">
        <v>0</v>
      </c>
      <c r="T26" s="77">
        <v>0</v>
      </c>
      <c r="U26" s="77">
        <v>-19412766</v>
      </c>
      <c r="V26" s="77">
        <v>0</v>
      </c>
      <c r="W26" s="78">
        <f t="shared" si="3"/>
        <v>-19412766</v>
      </c>
      <c r="X26" s="77">
        <v>-5676089</v>
      </c>
      <c r="Y26" s="78">
        <f t="shared" si="4"/>
        <v>-25088855</v>
      </c>
    </row>
    <row r="27" spans="1:25" x14ac:dyDescent="0.2">
      <c r="A27" s="306" t="s">
        <v>443</v>
      </c>
      <c r="B27" s="306"/>
      <c r="C27" s="306"/>
      <c r="D27" s="306"/>
      <c r="E27" s="306"/>
      <c r="F27" s="306"/>
      <c r="G27" s="8">
        <v>21</v>
      </c>
      <c r="H27" s="77">
        <v>0</v>
      </c>
      <c r="I27" s="77">
        <v>0</v>
      </c>
      <c r="J27" s="77">
        <v>0</v>
      </c>
      <c r="K27" s="77">
        <v>0</v>
      </c>
      <c r="L27" s="77">
        <v>0</v>
      </c>
      <c r="M27" s="77">
        <v>0</v>
      </c>
      <c r="N27" s="77">
        <v>5114288</v>
      </c>
      <c r="O27" s="77">
        <v>0</v>
      </c>
      <c r="P27" s="77">
        <v>0</v>
      </c>
      <c r="Q27" s="77">
        <v>0</v>
      </c>
      <c r="R27" s="77">
        <v>0</v>
      </c>
      <c r="S27" s="77">
        <v>0</v>
      </c>
      <c r="T27" s="77">
        <v>0</v>
      </c>
      <c r="U27" s="77">
        <v>363583</v>
      </c>
      <c r="V27" s="77">
        <v>0</v>
      </c>
      <c r="W27" s="78">
        <f t="shared" si="3"/>
        <v>5477871</v>
      </c>
      <c r="X27" s="77">
        <v>0</v>
      </c>
      <c r="Y27" s="78">
        <f t="shared" si="4"/>
        <v>5477871</v>
      </c>
    </row>
    <row r="28" spans="1:25" ht="30" customHeight="1" x14ac:dyDescent="0.2">
      <c r="A28" s="306" t="s">
        <v>444</v>
      </c>
      <c r="B28" s="306"/>
      <c r="C28" s="306"/>
      <c r="D28" s="306"/>
      <c r="E28" s="306"/>
      <c r="F28" s="306"/>
      <c r="G28" s="8">
        <v>22</v>
      </c>
      <c r="H28" s="77">
        <v>0</v>
      </c>
      <c r="I28" s="77">
        <v>0</v>
      </c>
      <c r="J28" s="77">
        <v>0</v>
      </c>
      <c r="K28" s="77">
        <v>0</v>
      </c>
      <c r="L28" s="77">
        <v>0</v>
      </c>
      <c r="M28" s="77">
        <v>0</v>
      </c>
      <c r="N28" s="77">
        <v>-298556</v>
      </c>
      <c r="O28" s="77">
        <v>0</v>
      </c>
      <c r="P28" s="77">
        <v>0</v>
      </c>
      <c r="Q28" s="77">
        <v>0</v>
      </c>
      <c r="R28" s="77">
        <v>0</v>
      </c>
      <c r="S28" s="77">
        <v>0</v>
      </c>
      <c r="T28" s="77">
        <v>0</v>
      </c>
      <c r="U28" s="77">
        <v>14151447</v>
      </c>
      <c r="V28" s="77">
        <v>-13852891</v>
      </c>
      <c r="W28" s="78">
        <f t="shared" si="3"/>
        <v>0</v>
      </c>
      <c r="X28" s="77">
        <v>0</v>
      </c>
      <c r="Y28" s="78">
        <f t="shared" si="4"/>
        <v>0</v>
      </c>
    </row>
    <row r="29" spans="1:25" ht="30" customHeight="1" x14ac:dyDescent="0.2">
      <c r="A29" s="306" t="s">
        <v>445</v>
      </c>
      <c r="B29" s="306"/>
      <c r="C29" s="306"/>
      <c r="D29" s="306"/>
      <c r="E29" s="306"/>
      <c r="F29" s="306"/>
      <c r="G29" s="8">
        <v>23</v>
      </c>
      <c r="H29" s="77">
        <v>0</v>
      </c>
      <c r="I29" s="77">
        <v>0</v>
      </c>
      <c r="J29" s="77">
        <v>0</v>
      </c>
      <c r="K29" s="77">
        <v>0</v>
      </c>
      <c r="L29" s="77">
        <v>0</v>
      </c>
      <c r="M29" s="77">
        <v>0</v>
      </c>
      <c r="N29" s="77">
        <v>0</v>
      </c>
      <c r="O29" s="77">
        <v>0</v>
      </c>
      <c r="P29" s="77">
        <v>0</v>
      </c>
      <c r="Q29" s="77">
        <v>0</v>
      </c>
      <c r="R29" s="77">
        <v>0</v>
      </c>
      <c r="S29" s="77">
        <v>0</v>
      </c>
      <c r="T29" s="77">
        <v>0</v>
      </c>
      <c r="U29" s="77">
        <v>0</v>
      </c>
      <c r="V29" s="77">
        <v>0</v>
      </c>
      <c r="W29" s="78">
        <f t="shared" si="3"/>
        <v>0</v>
      </c>
      <c r="X29" s="77">
        <v>0</v>
      </c>
      <c r="Y29" s="78">
        <f t="shared" si="4"/>
        <v>0</v>
      </c>
    </row>
    <row r="30" spans="1:25" ht="27.75" customHeight="1" x14ac:dyDescent="0.2">
      <c r="A30" s="307" t="s">
        <v>446</v>
      </c>
      <c r="B30" s="307"/>
      <c r="C30" s="307"/>
      <c r="D30" s="307"/>
      <c r="E30" s="307"/>
      <c r="F30" s="307"/>
      <c r="G30" s="10">
        <v>24</v>
      </c>
      <c r="H30" s="80">
        <f>SUM(H10:H29)</f>
        <v>221915351</v>
      </c>
      <c r="I30" s="80">
        <f t="shared" ref="I30:Y30" si="5">SUM(I10:I29)</f>
        <v>693268</v>
      </c>
      <c r="J30" s="80">
        <f t="shared" si="5"/>
        <v>11095768</v>
      </c>
      <c r="K30" s="80">
        <f t="shared" si="5"/>
        <v>18158509</v>
      </c>
      <c r="L30" s="80">
        <f t="shared" si="5"/>
        <v>16513142</v>
      </c>
      <c r="M30" s="80">
        <f t="shared" si="5"/>
        <v>0</v>
      </c>
      <c r="N30" s="80">
        <f t="shared" si="5"/>
        <v>5114288</v>
      </c>
      <c r="O30" s="80">
        <f t="shared" si="5"/>
        <v>0</v>
      </c>
      <c r="P30" s="80">
        <f t="shared" si="5"/>
        <v>7845</v>
      </c>
      <c r="Q30" s="80">
        <f t="shared" si="5"/>
        <v>0</v>
      </c>
      <c r="R30" s="80">
        <f t="shared" si="5"/>
        <v>0</v>
      </c>
      <c r="S30" s="80">
        <f t="shared" si="5"/>
        <v>0</v>
      </c>
      <c r="T30" s="80">
        <f t="shared" si="5"/>
        <v>0</v>
      </c>
      <c r="U30" s="80">
        <f t="shared" si="5"/>
        <v>46604740</v>
      </c>
      <c r="V30" s="80">
        <f t="shared" si="5"/>
        <v>19601100</v>
      </c>
      <c r="W30" s="80">
        <f t="shared" si="5"/>
        <v>306677727</v>
      </c>
      <c r="X30" s="80">
        <f t="shared" si="5"/>
        <v>134448828</v>
      </c>
      <c r="Y30" s="80">
        <f t="shared" si="5"/>
        <v>441126555</v>
      </c>
    </row>
    <row r="31" spans="1:25" x14ac:dyDescent="0.2">
      <c r="A31" s="308" t="s">
        <v>367</v>
      </c>
      <c r="B31" s="309"/>
      <c r="C31" s="309"/>
      <c r="D31" s="309"/>
      <c r="E31" s="309"/>
      <c r="F31" s="309"/>
      <c r="G31" s="309"/>
      <c r="H31" s="309"/>
      <c r="I31" s="309"/>
      <c r="J31" s="309"/>
      <c r="K31" s="309"/>
      <c r="L31" s="309"/>
      <c r="M31" s="309"/>
      <c r="N31" s="309"/>
      <c r="O31" s="309"/>
      <c r="P31" s="309"/>
      <c r="Q31" s="309"/>
      <c r="R31" s="309"/>
      <c r="S31" s="309"/>
      <c r="T31" s="309"/>
      <c r="U31" s="309"/>
      <c r="V31" s="309"/>
      <c r="W31" s="309"/>
      <c r="X31" s="309"/>
      <c r="Y31" s="309"/>
    </row>
    <row r="32" spans="1:25" ht="36.75" customHeight="1" x14ac:dyDescent="0.2">
      <c r="A32" s="310" t="s">
        <v>447</v>
      </c>
      <c r="B32" s="304"/>
      <c r="C32" s="304"/>
      <c r="D32" s="304"/>
      <c r="E32" s="304"/>
      <c r="F32" s="304"/>
      <c r="G32" s="9">
        <v>25</v>
      </c>
      <c r="H32" s="79">
        <f>SUM(H12:H20)</f>
        <v>0</v>
      </c>
      <c r="I32" s="79">
        <f t="shared" ref="I32:Y32" si="6">SUM(I12:I20)</f>
        <v>0</v>
      </c>
      <c r="J32" s="79">
        <f t="shared" si="6"/>
        <v>0</v>
      </c>
      <c r="K32" s="79">
        <f t="shared" si="6"/>
        <v>0</v>
      </c>
      <c r="L32" s="79">
        <f t="shared" si="6"/>
        <v>0</v>
      </c>
      <c r="M32" s="79">
        <f t="shared" si="6"/>
        <v>0</v>
      </c>
      <c r="N32" s="79">
        <f t="shared" si="6"/>
        <v>0</v>
      </c>
      <c r="O32" s="79">
        <f t="shared" si="6"/>
        <v>0</v>
      </c>
      <c r="P32" s="79">
        <f t="shared" si="6"/>
        <v>-2920</v>
      </c>
      <c r="Q32" s="79">
        <f t="shared" si="6"/>
        <v>0</v>
      </c>
      <c r="R32" s="79">
        <f t="shared" si="6"/>
        <v>0</v>
      </c>
      <c r="S32" s="79">
        <f t="shared" si="6"/>
        <v>0</v>
      </c>
      <c r="T32" s="79">
        <f t="shared" si="6"/>
        <v>0</v>
      </c>
      <c r="U32" s="79">
        <f t="shared" si="6"/>
        <v>0</v>
      </c>
      <c r="V32" s="79">
        <f t="shared" si="6"/>
        <v>0</v>
      </c>
      <c r="W32" s="79">
        <f t="shared" si="6"/>
        <v>-2920</v>
      </c>
      <c r="X32" s="79">
        <f t="shared" si="6"/>
        <v>0</v>
      </c>
      <c r="Y32" s="79">
        <f t="shared" si="6"/>
        <v>-2920</v>
      </c>
    </row>
    <row r="33" spans="1:25" ht="31.5" customHeight="1" x14ac:dyDescent="0.2">
      <c r="A33" s="310" t="s">
        <v>448</v>
      </c>
      <c r="B33" s="304"/>
      <c r="C33" s="304"/>
      <c r="D33" s="304"/>
      <c r="E33" s="304"/>
      <c r="F33" s="304"/>
      <c r="G33" s="9">
        <v>26</v>
      </c>
      <c r="H33" s="79">
        <f>H11+H32</f>
        <v>0</v>
      </c>
      <c r="I33" s="79">
        <f t="shared" ref="I33:Y33" si="7">I11+I32</f>
        <v>0</v>
      </c>
      <c r="J33" s="79">
        <f t="shared" si="7"/>
        <v>0</v>
      </c>
      <c r="K33" s="79">
        <f t="shared" si="7"/>
        <v>0</v>
      </c>
      <c r="L33" s="79">
        <f t="shared" si="7"/>
        <v>0</v>
      </c>
      <c r="M33" s="79">
        <f t="shared" si="7"/>
        <v>0</v>
      </c>
      <c r="N33" s="79">
        <f t="shared" si="7"/>
        <v>0</v>
      </c>
      <c r="O33" s="79">
        <f t="shared" si="7"/>
        <v>0</v>
      </c>
      <c r="P33" s="79">
        <f t="shared" si="7"/>
        <v>-2920</v>
      </c>
      <c r="Q33" s="79">
        <f t="shared" si="7"/>
        <v>0</v>
      </c>
      <c r="R33" s="79">
        <f t="shared" si="7"/>
        <v>0</v>
      </c>
      <c r="S33" s="79">
        <f t="shared" si="7"/>
        <v>0</v>
      </c>
      <c r="T33" s="79">
        <f t="shared" si="7"/>
        <v>0</v>
      </c>
      <c r="U33" s="79">
        <f t="shared" si="7"/>
        <v>0</v>
      </c>
      <c r="V33" s="79">
        <f t="shared" si="7"/>
        <v>19601100</v>
      </c>
      <c r="W33" s="79">
        <f t="shared" si="7"/>
        <v>19598180</v>
      </c>
      <c r="X33" s="79">
        <f t="shared" si="7"/>
        <v>1686468</v>
      </c>
      <c r="Y33" s="79">
        <f t="shared" si="7"/>
        <v>21284648</v>
      </c>
    </row>
    <row r="34" spans="1:25" ht="30.75" customHeight="1" x14ac:dyDescent="0.2">
      <c r="A34" s="311" t="s">
        <v>449</v>
      </c>
      <c r="B34" s="305"/>
      <c r="C34" s="305"/>
      <c r="D34" s="305"/>
      <c r="E34" s="305"/>
      <c r="F34" s="305"/>
      <c r="G34" s="9">
        <v>27</v>
      </c>
      <c r="H34" s="80">
        <f>SUM(H21:H29)</f>
        <v>0</v>
      </c>
      <c r="I34" s="80">
        <f t="shared" ref="I34:Y34" si="8">SUM(I21:I29)</f>
        <v>0</v>
      </c>
      <c r="J34" s="80">
        <f t="shared" si="8"/>
        <v>0</v>
      </c>
      <c r="K34" s="80">
        <f t="shared" si="8"/>
        <v>0</v>
      </c>
      <c r="L34" s="80">
        <f t="shared" si="8"/>
        <v>0</v>
      </c>
      <c r="M34" s="80">
        <f t="shared" si="8"/>
        <v>0</v>
      </c>
      <c r="N34" s="80">
        <f t="shared" si="8"/>
        <v>4815732</v>
      </c>
      <c r="O34" s="80">
        <f t="shared" si="8"/>
        <v>0</v>
      </c>
      <c r="P34" s="80">
        <f t="shared" si="8"/>
        <v>0</v>
      </c>
      <c r="Q34" s="80">
        <f t="shared" si="8"/>
        <v>0</v>
      </c>
      <c r="R34" s="80">
        <f t="shared" si="8"/>
        <v>0</v>
      </c>
      <c r="S34" s="80">
        <f t="shared" si="8"/>
        <v>0</v>
      </c>
      <c r="T34" s="80">
        <f t="shared" si="8"/>
        <v>0</v>
      </c>
      <c r="U34" s="80">
        <f t="shared" si="8"/>
        <v>-4897736</v>
      </c>
      <c r="V34" s="80">
        <f t="shared" si="8"/>
        <v>-13852891</v>
      </c>
      <c r="W34" s="80">
        <f t="shared" si="8"/>
        <v>-13934895</v>
      </c>
      <c r="X34" s="80">
        <f t="shared" si="8"/>
        <v>-5676089</v>
      </c>
      <c r="Y34" s="80">
        <f t="shared" si="8"/>
        <v>-19610984</v>
      </c>
    </row>
    <row r="35" spans="1:25" x14ac:dyDescent="0.2">
      <c r="A35" s="308" t="s">
        <v>368</v>
      </c>
      <c r="B35" s="312"/>
      <c r="C35" s="312"/>
      <c r="D35" s="312"/>
      <c r="E35" s="312"/>
      <c r="F35" s="312"/>
      <c r="G35" s="312"/>
      <c r="H35" s="312"/>
      <c r="I35" s="312"/>
      <c r="J35" s="312"/>
      <c r="K35" s="312"/>
      <c r="L35" s="312"/>
      <c r="M35" s="312"/>
      <c r="N35" s="312"/>
      <c r="O35" s="312"/>
      <c r="P35" s="312"/>
      <c r="Q35" s="312"/>
      <c r="R35" s="312"/>
      <c r="S35" s="312"/>
      <c r="T35" s="312"/>
      <c r="U35" s="312"/>
      <c r="V35" s="312"/>
      <c r="W35" s="312"/>
      <c r="X35" s="312"/>
      <c r="Y35" s="312"/>
    </row>
    <row r="36" spans="1:25" x14ac:dyDescent="0.2">
      <c r="A36" s="313" t="s">
        <v>369</v>
      </c>
      <c r="B36" s="313"/>
      <c r="C36" s="313"/>
      <c r="D36" s="313"/>
      <c r="E36" s="313"/>
      <c r="F36" s="313"/>
      <c r="G36" s="8">
        <v>28</v>
      </c>
      <c r="H36" s="77">
        <v>221915351</v>
      </c>
      <c r="I36" s="77">
        <v>693268</v>
      </c>
      <c r="J36" s="77">
        <v>11095768</v>
      </c>
      <c r="K36" s="77">
        <v>18158509</v>
      </c>
      <c r="L36" s="77">
        <v>16513142</v>
      </c>
      <c r="M36" s="77">
        <v>0</v>
      </c>
      <c r="N36" s="77">
        <v>5114288</v>
      </c>
      <c r="O36" s="77">
        <v>0</v>
      </c>
      <c r="P36" s="77">
        <v>7845</v>
      </c>
      <c r="Q36" s="77">
        <v>0</v>
      </c>
      <c r="R36" s="77">
        <v>0</v>
      </c>
      <c r="S36" s="77">
        <v>0</v>
      </c>
      <c r="T36" s="77">
        <v>0</v>
      </c>
      <c r="U36" s="77">
        <v>46604740</v>
      </c>
      <c r="V36" s="77">
        <v>19601100</v>
      </c>
      <c r="W36" s="78">
        <f>H36+I36+J36+K36-L36+M36+N36+O36+P36+Q36+R36+U36+V36+S36+T36</f>
        <v>306677727</v>
      </c>
      <c r="X36" s="77">
        <v>134448828</v>
      </c>
      <c r="Y36" s="78">
        <f t="shared" ref="Y36:Y38" si="9">W36+X36</f>
        <v>441126555</v>
      </c>
    </row>
    <row r="37" spans="1:25" x14ac:dyDescent="0.2">
      <c r="A37" s="306" t="s">
        <v>370</v>
      </c>
      <c r="B37" s="306"/>
      <c r="C37" s="306"/>
      <c r="D37" s="306"/>
      <c r="E37" s="306"/>
      <c r="F37" s="306"/>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78">
        <f>H37+I37+J37+K37-L37+M37+N37+O37+P37+Q37+R37+U37+V37</f>
        <v>0</v>
      </c>
      <c r="X37" s="77">
        <v>0</v>
      </c>
      <c r="Y37" s="78">
        <f t="shared" si="9"/>
        <v>0</v>
      </c>
    </row>
    <row r="38" spans="1:25" x14ac:dyDescent="0.2">
      <c r="A38" s="306" t="s">
        <v>371</v>
      </c>
      <c r="B38" s="306"/>
      <c r="C38" s="306"/>
      <c r="D38" s="306"/>
      <c r="E38" s="306"/>
      <c r="F38" s="306"/>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78">
        <f>H38+I38+J38+K38-L38+M38+N38+O38+P38+Q38+R38+U38+V38</f>
        <v>0</v>
      </c>
      <c r="X38" s="77">
        <v>0</v>
      </c>
      <c r="Y38" s="78">
        <f t="shared" si="9"/>
        <v>0</v>
      </c>
    </row>
    <row r="39" spans="1:25" ht="25.5" customHeight="1" x14ac:dyDescent="0.2">
      <c r="A39" s="314" t="s">
        <v>450</v>
      </c>
      <c r="B39" s="314"/>
      <c r="C39" s="314"/>
      <c r="D39" s="314"/>
      <c r="E39" s="314"/>
      <c r="F39" s="314"/>
      <c r="G39" s="9">
        <v>31</v>
      </c>
      <c r="H39" s="79">
        <f>H36+H37+H38</f>
        <v>221915351</v>
      </c>
      <c r="I39" s="79">
        <f t="shared" ref="I39:Y39" si="10">I36+I37+I38</f>
        <v>693268</v>
      </c>
      <c r="J39" s="79">
        <f t="shared" si="10"/>
        <v>11095768</v>
      </c>
      <c r="K39" s="79">
        <f t="shared" si="10"/>
        <v>18158509</v>
      </c>
      <c r="L39" s="79">
        <f t="shared" si="10"/>
        <v>16513142</v>
      </c>
      <c r="M39" s="79">
        <f t="shared" si="10"/>
        <v>0</v>
      </c>
      <c r="N39" s="79">
        <f t="shared" si="10"/>
        <v>5114288</v>
      </c>
      <c r="O39" s="79">
        <f t="shared" si="10"/>
        <v>0</v>
      </c>
      <c r="P39" s="79">
        <f t="shared" si="10"/>
        <v>7845</v>
      </c>
      <c r="Q39" s="79">
        <f t="shared" si="10"/>
        <v>0</v>
      </c>
      <c r="R39" s="79">
        <f t="shared" si="10"/>
        <v>0</v>
      </c>
      <c r="S39" s="79">
        <f t="shared" si="10"/>
        <v>0</v>
      </c>
      <c r="T39" s="79">
        <f t="shared" si="10"/>
        <v>0</v>
      </c>
      <c r="U39" s="79">
        <f t="shared" si="10"/>
        <v>46604740</v>
      </c>
      <c r="V39" s="79">
        <f t="shared" si="10"/>
        <v>19601100</v>
      </c>
      <c r="W39" s="79">
        <f t="shared" si="10"/>
        <v>306677727</v>
      </c>
      <c r="X39" s="79">
        <f t="shared" si="10"/>
        <v>134448828</v>
      </c>
      <c r="Y39" s="79">
        <f t="shared" si="10"/>
        <v>441126555</v>
      </c>
    </row>
    <row r="40" spans="1:25" x14ac:dyDescent="0.2">
      <c r="A40" s="306" t="s">
        <v>372</v>
      </c>
      <c r="B40" s="306"/>
      <c r="C40" s="306"/>
      <c r="D40" s="306"/>
      <c r="E40" s="306"/>
      <c r="F40" s="306"/>
      <c r="G40" s="8">
        <v>32</v>
      </c>
      <c r="H40" s="81">
        <v>0</v>
      </c>
      <c r="I40" s="81">
        <v>0</v>
      </c>
      <c r="J40" s="81">
        <v>0</v>
      </c>
      <c r="K40" s="81">
        <v>0</v>
      </c>
      <c r="L40" s="81">
        <v>0</v>
      </c>
      <c r="M40" s="81">
        <v>0</v>
      </c>
      <c r="N40" s="81">
        <v>0</v>
      </c>
      <c r="O40" s="81">
        <v>0</v>
      </c>
      <c r="P40" s="81">
        <v>0</v>
      </c>
      <c r="Q40" s="81">
        <v>0</v>
      </c>
      <c r="R40" s="81">
        <v>0</v>
      </c>
      <c r="S40" s="81"/>
      <c r="T40" s="81"/>
      <c r="U40" s="81">
        <v>0</v>
      </c>
      <c r="V40" s="77">
        <v>27027615</v>
      </c>
      <c r="W40" s="78">
        <f t="shared" ref="W40:W58" si="11">H40+I40+J40+K40-L40+M40+N40+O40+P40+Q40+R40+U40+V40+S40+T40</f>
        <v>27027615</v>
      </c>
      <c r="X40" s="77">
        <v>6639710.6740303384</v>
      </c>
      <c r="Y40" s="78">
        <f t="shared" ref="Y40:Y58" si="12">W40+X40</f>
        <v>33667325.674030341</v>
      </c>
    </row>
    <row r="41" spans="1:25" x14ac:dyDescent="0.2">
      <c r="A41" s="306" t="s">
        <v>373</v>
      </c>
      <c r="B41" s="306"/>
      <c r="C41" s="306"/>
      <c r="D41" s="306"/>
      <c r="E41" s="306"/>
      <c r="F41" s="306"/>
      <c r="G41" s="8">
        <v>33</v>
      </c>
      <c r="H41" s="81">
        <v>0</v>
      </c>
      <c r="I41" s="81">
        <v>0</v>
      </c>
      <c r="J41" s="81">
        <v>0</v>
      </c>
      <c r="K41" s="81">
        <v>0</v>
      </c>
      <c r="L41" s="81">
        <v>0</v>
      </c>
      <c r="M41" s="81">
        <v>0</v>
      </c>
      <c r="N41" s="77">
        <v>0</v>
      </c>
      <c r="O41" s="81">
        <v>0</v>
      </c>
      <c r="P41" s="81">
        <v>0</v>
      </c>
      <c r="Q41" s="81">
        <v>0</v>
      </c>
      <c r="R41" s="81">
        <v>0</v>
      </c>
      <c r="S41" s="81"/>
      <c r="T41" s="81"/>
      <c r="U41" s="81">
        <v>0</v>
      </c>
      <c r="V41" s="81">
        <v>0</v>
      </c>
      <c r="W41" s="78">
        <f t="shared" si="11"/>
        <v>0</v>
      </c>
      <c r="X41" s="77">
        <v>0</v>
      </c>
      <c r="Y41" s="78">
        <f t="shared" si="12"/>
        <v>0</v>
      </c>
    </row>
    <row r="42" spans="1:25" ht="27" customHeight="1" x14ac:dyDescent="0.2">
      <c r="A42" s="306" t="s">
        <v>374</v>
      </c>
      <c r="B42" s="306"/>
      <c r="C42" s="306"/>
      <c r="D42" s="306"/>
      <c r="E42" s="306"/>
      <c r="F42" s="306"/>
      <c r="G42" s="8">
        <v>34</v>
      </c>
      <c r="H42" s="81">
        <v>0</v>
      </c>
      <c r="I42" s="81">
        <v>0</v>
      </c>
      <c r="J42" s="81">
        <v>0</v>
      </c>
      <c r="K42" s="81">
        <v>0</v>
      </c>
      <c r="L42" s="81">
        <v>0</v>
      </c>
      <c r="M42" s="81">
        <v>0</v>
      </c>
      <c r="N42" s="81">
        <v>0</v>
      </c>
      <c r="O42" s="77">
        <v>0</v>
      </c>
      <c r="P42" s="81">
        <v>0</v>
      </c>
      <c r="Q42" s="81">
        <v>0</v>
      </c>
      <c r="R42" s="81">
        <v>0</v>
      </c>
      <c r="S42" s="81"/>
      <c r="T42" s="81"/>
      <c r="U42" s="77">
        <v>0</v>
      </c>
      <c r="V42" s="77">
        <v>0</v>
      </c>
      <c r="W42" s="78">
        <f t="shared" si="11"/>
        <v>0</v>
      </c>
      <c r="X42" s="77">
        <v>0</v>
      </c>
      <c r="Y42" s="78">
        <f t="shared" si="12"/>
        <v>0</v>
      </c>
    </row>
    <row r="43" spans="1:25" ht="20.25" customHeight="1" x14ac:dyDescent="0.2">
      <c r="A43" s="306" t="s">
        <v>438</v>
      </c>
      <c r="B43" s="306"/>
      <c r="C43" s="306"/>
      <c r="D43" s="306"/>
      <c r="E43" s="306"/>
      <c r="F43" s="306"/>
      <c r="G43" s="8">
        <v>35</v>
      </c>
      <c r="H43" s="81">
        <v>0</v>
      </c>
      <c r="I43" s="81">
        <v>0</v>
      </c>
      <c r="J43" s="81">
        <v>0</v>
      </c>
      <c r="K43" s="81">
        <v>0</v>
      </c>
      <c r="L43" s="81">
        <v>0</v>
      </c>
      <c r="M43" s="81">
        <v>0</v>
      </c>
      <c r="N43" s="81">
        <v>0</v>
      </c>
      <c r="O43" s="81">
        <v>0</v>
      </c>
      <c r="P43" s="77">
        <v>39065</v>
      </c>
      <c r="Q43" s="81">
        <v>0</v>
      </c>
      <c r="R43" s="81">
        <v>0</v>
      </c>
      <c r="S43" s="81"/>
      <c r="T43" s="81"/>
      <c r="U43" s="77">
        <v>0</v>
      </c>
      <c r="V43" s="77">
        <v>0</v>
      </c>
      <c r="W43" s="78">
        <f t="shared" si="11"/>
        <v>39065</v>
      </c>
      <c r="X43" s="77">
        <v>0</v>
      </c>
      <c r="Y43" s="78">
        <f t="shared" si="12"/>
        <v>39065</v>
      </c>
    </row>
    <row r="44" spans="1:25" ht="21" customHeight="1" x14ac:dyDescent="0.2">
      <c r="A44" s="306" t="s">
        <v>375</v>
      </c>
      <c r="B44" s="306"/>
      <c r="C44" s="306"/>
      <c r="D44" s="306"/>
      <c r="E44" s="306"/>
      <c r="F44" s="306"/>
      <c r="G44" s="8">
        <v>36</v>
      </c>
      <c r="H44" s="81">
        <v>0</v>
      </c>
      <c r="I44" s="81">
        <v>0</v>
      </c>
      <c r="J44" s="81">
        <v>0</v>
      </c>
      <c r="K44" s="81">
        <v>0</v>
      </c>
      <c r="L44" s="81">
        <v>0</v>
      </c>
      <c r="M44" s="81">
        <v>0</v>
      </c>
      <c r="N44" s="81">
        <v>0</v>
      </c>
      <c r="O44" s="81">
        <v>0</v>
      </c>
      <c r="P44" s="81">
        <v>0</v>
      </c>
      <c r="Q44" s="77">
        <v>0</v>
      </c>
      <c r="R44" s="81">
        <v>0</v>
      </c>
      <c r="S44" s="81"/>
      <c r="T44" s="81"/>
      <c r="U44" s="77">
        <v>0</v>
      </c>
      <c r="V44" s="77">
        <v>0</v>
      </c>
      <c r="W44" s="78">
        <f t="shared" si="11"/>
        <v>0</v>
      </c>
      <c r="X44" s="77">
        <v>0</v>
      </c>
      <c r="Y44" s="78">
        <f t="shared" si="12"/>
        <v>0</v>
      </c>
    </row>
    <row r="45" spans="1:25" ht="29.25" customHeight="1" x14ac:dyDescent="0.2">
      <c r="A45" s="306" t="s">
        <v>376</v>
      </c>
      <c r="B45" s="306"/>
      <c r="C45" s="306"/>
      <c r="D45" s="306"/>
      <c r="E45" s="306"/>
      <c r="F45" s="306"/>
      <c r="G45" s="8">
        <v>37</v>
      </c>
      <c r="H45" s="81">
        <v>0</v>
      </c>
      <c r="I45" s="81">
        <v>0</v>
      </c>
      <c r="J45" s="81">
        <v>0</v>
      </c>
      <c r="K45" s="81">
        <v>0</v>
      </c>
      <c r="L45" s="81">
        <v>0</v>
      </c>
      <c r="M45" s="81">
        <v>0</v>
      </c>
      <c r="N45" s="81">
        <v>0</v>
      </c>
      <c r="O45" s="81">
        <v>0</v>
      </c>
      <c r="P45" s="81">
        <v>0</v>
      </c>
      <c r="Q45" s="81">
        <v>0</v>
      </c>
      <c r="R45" s="77">
        <v>0</v>
      </c>
      <c r="S45" s="77">
        <v>0</v>
      </c>
      <c r="T45" s="77">
        <v>0</v>
      </c>
      <c r="U45" s="77">
        <v>0</v>
      </c>
      <c r="V45" s="77">
        <v>0</v>
      </c>
      <c r="W45" s="78">
        <f t="shared" si="11"/>
        <v>0</v>
      </c>
      <c r="X45" s="77">
        <v>0</v>
      </c>
      <c r="Y45" s="78">
        <f t="shared" si="12"/>
        <v>0</v>
      </c>
    </row>
    <row r="46" spans="1:25" ht="21" customHeight="1" x14ac:dyDescent="0.2">
      <c r="A46" s="306" t="s">
        <v>377</v>
      </c>
      <c r="B46" s="306"/>
      <c r="C46" s="306"/>
      <c r="D46" s="306"/>
      <c r="E46" s="306"/>
      <c r="F46" s="306"/>
      <c r="G46" s="8">
        <v>38</v>
      </c>
      <c r="H46" s="81">
        <v>0</v>
      </c>
      <c r="I46" s="81">
        <v>0</v>
      </c>
      <c r="J46" s="81">
        <v>0</v>
      </c>
      <c r="K46" s="81">
        <v>0</v>
      </c>
      <c r="L46" s="81">
        <v>0</v>
      </c>
      <c r="M46" s="81">
        <v>0</v>
      </c>
      <c r="N46" s="77">
        <v>0</v>
      </c>
      <c r="O46" s="77">
        <v>0</v>
      </c>
      <c r="P46" s="77">
        <v>0</v>
      </c>
      <c r="Q46" s="77">
        <v>0</v>
      </c>
      <c r="R46" s="77">
        <v>0</v>
      </c>
      <c r="S46" s="77">
        <v>0</v>
      </c>
      <c r="T46" s="77">
        <v>0</v>
      </c>
      <c r="U46" s="77">
        <v>0</v>
      </c>
      <c r="V46" s="77">
        <v>0</v>
      </c>
      <c r="W46" s="78">
        <f t="shared" si="11"/>
        <v>0</v>
      </c>
      <c r="X46" s="77">
        <v>0</v>
      </c>
      <c r="Y46" s="78">
        <f t="shared" si="12"/>
        <v>0</v>
      </c>
    </row>
    <row r="47" spans="1:25" x14ac:dyDescent="0.2">
      <c r="A47" s="306" t="s">
        <v>378</v>
      </c>
      <c r="B47" s="306"/>
      <c r="C47" s="306"/>
      <c r="D47" s="306"/>
      <c r="E47" s="306"/>
      <c r="F47" s="306"/>
      <c r="G47" s="8">
        <v>39</v>
      </c>
      <c r="H47" s="81">
        <v>0</v>
      </c>
      <c r="I47" s="81">
        <v>0</v>
      </c>
      <c r="J47" s="81">
        <v>0</v>
      </c>
      <c r="K47" s="81">
        <v>0</v>
      </c>
      <c r="L47" s="81">
        <v>0</v>
      </c>
      <c r="M47" s="81">
        <v>0</v>
      </c>
      <c r="N47" s="77">
        <v>0</v>
      </c>
      <c r="O47" s="77">
        <v>0</v>
      </c>
      <c r="P47" s="77">
        <v>0</v>
      </c>
      <c r="Q47" s="77">
        <v>0</v>
      </c>
      <c r="R47" s="77">
        <v>0</v>
      </c>
      <c r="S47" s="77">
        <v>0</v>
      </c>
      <c r="T47" s="77">
        <v>0</v>
      </c>
      <c r="U47" s="77">
        <v>0</v>
      </c>
      <c r="V47" s="77">
        <v>0</v>
      </c>
      <c r="W47" s="78">
        <f t="shared" si="11"/>
        <v>0</v>
      </c>
      <c r="X47" s="77">
        <v>0</v>
      </c>
      <c r="Y47" s="78">
        <f t="shared" si="12"/>
        <v>0</v>
      </c>
    </row>
    <row r="48" spans="1:25" x14ac:dyDescent="0.2">
      <c r="A48" s="306" t="s">
        <v>379</v>
      </c>
      <c r="B48" s="306"/>
      <c r="C48" s="306"/>
      <c r="D48" s="306"/>
      <c r="E48" s="306"/>
      <c r="F48" s="306"/>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78">
        <f t="shared" si="11"/>
        <v>0</v>
      </c>
      <c r="X48" s="77">
        <v>0</v>
      </c>
      <c r="Y48" s="78">
        <f t="shared" si="12"/>
        <v>0</v>
      </c>
    </row>
    <row r="49" spans="1:25" x14ac:dyDescent="0.2">
      <c r="A49" s="306" t="s">
        <v>451</v>
      </c>
      <c r="B49" s="306"/>
      <c r="C49" s="306"/>
      <c r="D49" s="306"/>
      <c r="E49" s="306"/>
      <c r="F49" s="306"/>
      <c r="G49" s="8">
        <v>41</v>
      </c>
      <c r="H49" s="81">
        <v>0</v>
      </c>
      <c r="I49" s="81">
        <v>0</v>
      </c>
      <c r="J49" s="81">
        <v>0</v>
      </c>
      <c r="K49" s="81">
        <v>0</v>
      </c>
      <c r="L49" s="81">
        <v>0</v>
      </c>
      <c r="M49" s="81">
        <v>0</v>
      </c>
      <c r="N49" s="77">
        <v>0</v>
      </c>
      <c r="O49" s="77">
        <v>0</v>
      </c>
      <c r="P49" s="77">
        <v>-7032</v>
      </c>
      <c r="Q49" s="77">
        <v>0</v>
      </c>
      <c r="R49" s="77">
        <v>0</v>
      </c>
      <c r="S49" s="77">
        <v>0</v>
      </c>
      <c r="T49" s="77">
        <v>0</v>
      </c>
      <c r="U49" s="77">
        <v>0</v>
      </c>
      <c r="V49" s="77">
        <v>0</v>
      </c>
      <c r="W49" s="78">
        <f t="shared" si="11"/>
        <v>-7032</v>
      </c>
      <c r="X49" s="77">
        <v>0</v>
      </c>
      <c r="Y49" s="78">
        <f t="shared" si="12"/>
        <v>-7032</v>
      </c>
    </row>
    <row r="50" spans="1:25" ht="32.25" customHeight="1" x14ac:dyDescent="0.2">
      <c r="A50" s="306" t="s">
        <v>452</v>
      </c>
      <c r="B50" s="306"/>
      <c r="C50" s="306"/>
      <c r="D50" s="306"/>
      <c r="E50" s="306"/>
      <c r="F50" s="306"/>
      <c r="G50" s="8">
        <v>42</v>
      </c>
      <c r="H50" s="77">
        <v>-1</v>
      </c>
      <c r="I50" s="77">
        <v>1</v>
      </c>
      <c r="J50" s="77">
        <v>0</v>
      </c>
      <c r="K50" s="77">
        <v>0</v>
      </c>
      <c r="L50" s="77">
        <v>0</v>
      </c>
      <c r="M50" s="77">
        <v>0</v>
      </c>
      <c r="N50" s="77">
        <v>0</v>
      </c>
      <c r="O50" s="77">
        <v>0</v>
      </c>
      <c r="P50" s="77">
        <v>0</v>
      </c>
      <c r="Q50" s="77">
        <v>0</v>
      </c>
      <c r="R50" s="77">
        <v>0</v>
      </c>
      <c r="S50" s="77">
        <v>0</v>
      </c>
      <c r="T50" s="77">
        <v>0</v>
      </c>
      <c r="U50" s="77">
        <v>0</v>
      </c>
      <c r="V50" s="77">
        <v>0</v>
      </c>
      <c r="W50" s="78">
        <f t="shared" si="11"/>
        <v>0</v>
      </c>
      <c r="X50" s="77">
        <v>0</v>
      </c>
      <c r="Y50" s="78">
        <f t="shared" si="12"/>
        <v>0</v>
      </c>
    </row>
    <row r="51" spans="1:25" ht="26.25" customHeight="1" x14ac:dyDescent="0.2">
      <c r="A51" s="306" t="s">
        <v>439</v>
      </c>
      <c r="B51" s="306"/>
      <c r="C51" s="306"/>
      <c r="D51" s="306"/>
      <c r="E51" s="306"/>
      <c r="F51" s="306"/>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78">
        <f t="shared" si="11"/>
        <v>0</v>
      </c>
      <c r="X51" s="77">
        <v>0</v>
      </c>
      <c r="Y51" s="78">
        <f t="shared" si="12"/>
        <v>0</v>
      </c>
    </row>
    <row r="52" spans="1:25" ht="22.5" customHeight="1" x14ac:dyDescent="0.2">
      <c r="A52" s="306" t="s">
        <v>453</v>
      </c>
      <c r="B52" s="306"/>
      <c r="C52" s="306"/>
      <c r="D52" s="306"/>
      <c r="E52" s="306"/>
      <c r="F52" s="306"/>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78">
        <f t="shared" si="11"/>
        <v>0</v>
      </c>
      <c r="X52" s="77">
        <v>0</v>
      </c>
      <c r="Y52" s="78">
        <f t="shared" si="12"/>
        <v>0</v>
      </c>
    </row>
    <row r="53" spans="1:25" x14ac:dyDescent="0.2">
      <c r="A53" s="306" t="s">
        <v>454</v>
      </c>
      <c r="B53" s="306"/>
      <c r="C53" s="306"/>
      <c r="D53" s="306"/>
      <c r="E53" s="306"/>
      <c r="F53" s="306"/>
      <c r="G53" s="8">
        <v>45</v>
      </c>
      <c r="H53" s="77">
        <v>0</v>
      </c>
      <c r="I53" s="77">
        <v>0</v>
      </c>
      <c r="J53" s="77">
        <v>0</v>
      </c>
      <c r="K53" s="77">
        <v>0</v>
      </c>
      <c r="L53" s="77">
        <v>1772315</v>
      </c>
      <c r="M53" s="77">
        <v>0</v>
      </c>
      <c r="N53" s="77">
        <v>0</v>
      </c>
      <c r="O53" s="77">
        <v>0</v>
      </c>
      <c r="P53" s="77">
        <v>0</v>
      </c>
      <c r="Q53" s="77">
        <v>0</v>
      </c>
      <c r="R53" s="77">
        <v>0</v>
      </c>
      <c r="S53" s="77">
        <v>0</v>
      </c>
      <c r="T53" s="77">
        <v>0</v>
      </c>
      <c r="U53" s="77">
        <v>0</v>
      </c>
      <c r="V53" s="77">
        <v>0</v>
      </c>
      <c r="W53" s="78">
        <f t="shared" si="11"/>
        <v>-1772315</v>
      </c>
      <c r="X53" s="77">
        <v>0</v>
      </c>
      <c r="Y53" s="78">
        <f t="shared" si="12"/>
        <v>-1772315</v>
      </c>
    </row>
    <row r="54" spans="1:25" x14ac:dyDescent="0.2">
      <c r="A54" s="306" t="s">
        <v>441</v>
      </c>
      <c r="B54" s="306"/>
      <c r="C54" s="306"/>
      <c r="D54" s="306"/>
      <c r="E54" s="306"/>
      <c r="F54" s="306"/>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78">
        <f t="shared" si="11"/>
        <v>0</v>
      </c>
      <c r="X54" s="77">
        <v>0</v>
      </c>
      <c r="Y54" s="78">
        <f t="shared" si="12"/>
        <v>0</v>
      </c>
    </row>
    <row r="55" spans="1:25" x14ac:dyDescent="0.2">
      <c r="A55" s="306" t="s">
        <v>442</v>
      </c>
      <c r="B55" s="306"/>
      <c r="C55" s="306"/>
      <c r="D55" s="306"/>
      <c r="E55" s="306"/>
      <c r="F55" s="306"/>
      <c r="G55" s="8">
        <v>47</v>
      </c>
      <c r="H55" s="77">
        <v>0</v>
      </c>
      <c r="I55" s="77">
        <v>0</v>
      </c>
      <c r="J55" s="77">
        <v>0</v>
      </c>
      <c r="K55" s="77">
        <v>0</v>
      </c>
      <c r="L55" s="77">
        <v>0</v>
      </c>
      <c r="M55" s="77">
        <v>0</v>
      </c>
      <c r="N55" s="77">
        <v>0</v>
      </c>
      <c r="O55" s="77">
        <v>0</v>
      </c>
      <c r="P55" s="77">
        <v>0</v>
      </c>
      <c r="Q55" s="77">
        <v>0</v>
      </c>
      <c r="R55" s="77">
        <v>0</v>
      </c>
      <c r="S55" s="77">
        <v>0</v>
      </c>
      <c r="T55" s="77">
        <v>0</v>
      </c>
      <c r="U55" s="77">
        <v>-24377581</v>
      </c>
      <c r="V55" s="77">
        <v>0</v>
      </c>
      <c r="W55" s="78">
        <f t="shared" si="11"/>
        <v>-24377581</v>
      </c>
      <c r="X55" s="77">
        <v>-2535127</v>
      </c>
      <c r="Y55" s="78">
        <f t="shared" si="12"/>
        <v>-26912708</v>
      </c>
    </row>
    <row r="56" spans="1:25" x14ac:dyDescent="0.2">
      <c r="A56" s="306" t="s">
        <v>443</v>
      </c>
      <c r="B56" s="306"/>
      <c r="C56" s="306"/>
      <c r="D56" s="306"/>
      <c r="E56" s="306"/>
      <c r="F56" s="306"/>
      <c r="G56" s="8">
        <v>48</v>
      </c>
      <c r="H56" s="77">
        <v>0</v>
      </c>
      <c r="I56" s="77">
        <v>525112</v>
      </c>
      <c r="J56" s="77">
        <v>0</v>
      </c>
      <c r="K56" s="77">
        <v>0</v>
      </c>
      <c r="L56" s="77">
        <v>-4541887</v>
      </c>
      <c r="M56" s="77">
        <v>0</v>
      </c>
      <c r="N56" s="77">
        <v>-4723648</v>
      </c>
      <c r="O56" s="77">
        <v>0</v>
      </c>
      <c r="P56" s="77">
        <v>0</v>
      </c>
      <c r="Q56" s="77">
        <v>0</v>
      </c>
      <c r="R56" s="77">
        <v>0</v>
      </c>
      <c r="S56" s="77">
        <v>0</v>
      </c>
      <c r="T56" s="77">
        <v>0</v>
      </c>
      <c r="U56" s="77">
        <v>336793</v>
      </c>
      <c r="V56" s="77">
        <v>0</v>
      </c>
      <c r="W56" s="78">
        <f t="shared" si="11"/>
        <v>680144</v>
      </c>
      <c r="X56" s="77">
        <v>0</v>
      </c>
      <c r="Y56" s="78">
        <f t="shared" si="12"/>
        <v>680144</v>
      </c>
    </row>
    <row r="57" spans="1:25" ht="23.25" customHeight="1" x14ac:dyDescent="0.2">
      <c r="A57" s="306" t="s">
        <v>455</v>
      </c>
      <c r="B57" s="306"/>
      <c r="C57" s="306"/>
      <c r="D57" s="306"/>
      <c r="E57" s="306"/>
      <c r="F57" s="306"/>
      <c r="G57" s="8">
        <v>49</v>
      </c>
      <c r="H57" s="77">
        <v>0</v>
      </c>
      <c r="I57" s="77">
        <v>0</v>
      </c>
      <c r="J57" s="77">
        <v>0</v>
      </c>
      <c r="K57" s="77">
        <v>0</v>
      </c>
      <c r="L57" s="77">
        <v>0</v>
      </c>
      <c r="M57" s="77">
        <v>0</v>
      </c>
      <c r="N57" s="77">
        <v>0</v>
      </c>
      <c r="O57" s="77">
        <v>0</v>
      </c>
      <c r="P57" s="77">
        <v>0</v>
      </c>
      <c r="Q57" s="77">
        <v>0</v>
      </c>
      <c r="R57" s="77">
        <v>0</v>
      </c>
      <c r="S57" s="77">
        <v>0</v>
      </c>
      <c r="T57" s="77">
        <v>0</v>
      </c>
      <c r="U57" s="77">
        <v>19601100</v>
      </c>
      <c r="V57" s="77">
        <v>-19601100</v>
      </c>
      <c r="W57" s="78">
        <f t="shared" si="11"/>
        <v>0</v>
      </c>
      <c r="X57" s="77">
        <v>0</v>
      </c>
      <c r="Y57" s="78">
        <f t="shared" si="12"/>
        <v>0</v>
      </c>
    </row>
    <row r="58" spans="1:25" ht="23.25" customHeight="1" x14ac:dyDescent="0.2">
      <c r="A58" s="306" t="s">
        <v>445</v>
      </c>
      <c r="B58" s="306"/>
      <c r="C58" s="306"/>
      <c r="D58" s="306"/>
      <c r="E58" s="306"/>
      <c r="F58" s="306"/>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78">
        <f t="shared" si="11"/>
        <v>0</v>
      </c>
      <c r="X58" s="77">
        <v>0</v>
      </c>
      <c r="Y58" s="78">
        <f t="shared" si="12"/>
        <v>0</v>
      </c>
    </row>
    <row r="59" spans="1:25" ht="24" customHeight="1" x14ac:dyDescent="0.2">
      <c r="A59" s="307" t="s">
        <v>456</v>
      </c>
      <c r="B59" s="307"/>
      <c r="C59" s="307"/>
      <c r="D59" s="307"/>
      <c r="E59" s="307"/>
      <c r="F59" s="307"/>
      <c r="G59" s="10">
        <v>51</v>
      </c>
      <c r="H59" s="80">
        <f t="shared" ref="H59:T59" si="13">SUM(H39:H58)</f>
        <v>221915350</v>
      </c>
      <c r="I59" s="80">
        <f t="shared" si="13"/>
        <v>1218381</v>
      </c>
      <c r="J59" s="80">
        <f t="shared" si="13"/>
        <v>11095768</v>
      </c>
      <c r="K59" s="80">
        <f t="shared" si="13"/>
        <v>18158509</v>
      </c>
      <c r="L59" s="80">
        <f t="shared" si="13"/>
        <v>13743570</v>
      </c>
      <c r="M59" s="80">
        <f t="shared" si="13"/>
        <v>0</v>
      </c>
      <c r="N59" s="80">
        <f t="shared" si="13"/>
        <v>390640</v>
      </c>
      <c r="O59" s="80">
        <f t="shared" si="13"/>
        <v>0</v>
      </c>
      <c r="P59" s="80">
        <f t="shared" si="13"/>
        <v>39878</v>
      </c>
      <c r="Q59" s="80">
        <f t="shared" si="13"/>
        <v>0</v>
      </c>
      <c r="R59" s="80">
        <f t="shared" si="13"/>
        <v>0</v>
      </c>
      <c r="S59" s="80">
        <f t="shared" si="13"/>
        <v>0</v>
      </c>
      <c r="T59" s="80">
        <f t="shared" si="13"/>
        <v>0</v>
      </c>
      <c r="U59" s="80">
        <f>SUM(U39:U58)</f>
        <v>42165052</v>
      </c>
      <c r="V59" s="80">
        <f>SUM(V39:V58)</f>
        <v>27027615</v>
      </c>
      <c r="W59" s="80">
        <f>SUM(W39:W58)</f>
        <v>308267623</v>
      </c>
      <c r="X59" s="80">
        <f>SUM(X39:X58)</f>
        <v>138553411.67403033</v>
      </c>
      <c r="Y59" s="80">
        <f>SUM(Y39:Y58)</f>
        <v>446821034.67403036</v>
      </c>
    </row>
    <row r="60" spans="1:25" x14ac:dyDescent="0.2">
      <c r="A60" s="308" t="s">
        <v>380</v>
      </c>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row>
    <row r="61" spans="1:25" ht="31.5" customHeight="1" x14ac:dyDescent="0.2">
      <c r="A61" s="304" t="s">
        <v>457</v>
      </c>
      <c r="B61" s="304"/>
      <c r="C61" s="304"/>
      <c r="D61" s="304"/>
      <c r="E61" s="304"/>
      <c r="F61" s="304"/>
      <c r="G61" s="9">
        <v>52</v>
      </c>
      <c r="H61" s="79">
        <f t="shared" ref="H61:T61" si="14">SUM(H41:H49)</f>
        <v>0</v>
      </c>
      <c r="I61" s="79">
        <f t="shared" si="14"/>
        <v>0</v>
      </c>
      <c r="J61" s="79">
        <f t="shared" si="14"/>
        <v>0</v>
      </c>
      <c r="K61" s="79">
        <f t="shared" si="14"/>
        <v>0</v>
      </c>
      <c r="L61" s="79">
        <f t="shared" si="14"/>
        <v>0</v>
      </c>
      <c r="M61" s="79">
        <f t="shared" si="14"/>
        <v>0</v>
      </c>
      <c r="N61" s="79">
        <f t="shared" si="14"/>
        <v>0</v>
      </c>
      <c r="O61" s="79">
        <f t="shared" si="14"/>
        <v>0</v>
      </c>
      <c r="P61" s="79">
        <f t="shared" si="14"/>
        <v>32033</v>
      </c>
      <c r="Q61" s="79">
        <f t="shared" si="14"/>
        <v>0</v>
      </c>
      <c r="R61" s="79">
        <f t="shared" si="14"/>
        <v>0</v>
      </c>
      <c r="S61" s="79">
        <f t="shared" si="14"/>
        <v>0</v>
      </c>
      <c r="T61" s="79">
        <f t="shared" si="14"/>
        <v>0</v>
      </c>
      <c r="U61" s="79">
        <f>SUM(U41:U49)</f>
        <v>0</v>
      </c>
      <c r="V61" s="79">
        <f>SUM(V41:V49)</f>
        <v>0</v>
      </c>
      <c r="W61" s="79">
        <f>SUM(W41:W49)</f>
        <v>32033</v>
      </c>
      <c r="X61" s="79">
        <f>SUM(X41:X49)</f>
        <v>0</v>
      </c>
      <c r="Y61" s="79">
        <f>SUM(Y41:Y49)</f>
        <v>32033</v>
      </c>
    </row>
    <row r="62" spans="1:25" ht="27.75" customHeight="1" x14ac:dyDescent="0.2">
      <c r="A62" s="304" t="s">
        <v>458</v>
      </c>
      <c r="B62" s="304"/>
      <c r="C62" s="304"/>
      <c r="D62" s="304"/>
      <c r="E62" s="304"/>
      <c r="F62" s="304"/>
      <c r="G62" s="9">
        <v>53</v>
      </c>
      <c r="H62" s="79">
        <f t="shared" ref="H62:T62" si="15">H40+H61</f>
        <v>0</v>
      </c>
      <c r="I62" s="79">
        <f t="shared" si="15"/>
        <v>0</v>
      </c>
      <c r="J62" s="79">
        <f t="shared" si="15"/>
        <v>0</v>
      </c>
      <c r="K62" s="79">
        <f t="shared" si="15"/>
        <v>0</v>
      </c>
      <c r="L62" s="79">
        <f t="shared" si="15"/>
        <v>0</v>
      </c>
      <c r="M62" s="79">
        <f t="shared" si="15"/>
        <v>0</v>
      </c>
      <c r="N62" s="79">
        <f t="shared" si="15"/>
        <v>0</v>
      </c>
      <c r="O62" s="79">
        <f t="shared" si="15"/>
        <v>0</v>
      </c>
      <c r="P62" s="79">
        <f t="shared" si="15"/>
        <v>32033</v>
      </c>
      <c r="Q62" s="79">
        <f t="shared" si="15"/>
        <v>0</v>
      </c>
      <c r="R62" s="79">
        <f t="shared" si="15"/>
        <v>0</v>
      </c>
      <c r="S62" s="79">
        <f t="shared" si="15"/>
        <v>0</v>
      </c>
      <c r="T62" s="79">
        <f t="shared" si="15"/>
        <v>0</v>
      </c>
      <c r="U62" s="79">
        <f>U40+U61</f>
        <v>0</v>
      </c>
      <c r="V62" s="79">
        <f>V40+V61</f>
        <v>27027615</v>
      </c>
      <c r="W62" s="79">
        <f>W40+W61</f>
        <v>27059648</v>
      </c>
      <c r="X62" s="79">
        <f>X40+X61</f>
        <v>6639710.6740303384</v>
      </c>
      <c r="Y62" s="79">
        <f>Y40+Y61</f>
        <v>33699358.674030341</v>
      </c>
    </row>
    <row r="63" spans="1:25" ht="29.25" customHeight="1" x14ac:dyDescent="0.2">
      <c r="A63" s="305" t="s">
        <v>459</v>
      </c>
      <c r="B63" s="305"/>
      <c r="C63" s="305"/>
      <c r="D63" s="305"/>
      <c r="E63" s="305"/>
      <c r="F63" s="305"/>
      <c r="G63" s="10">
        <v>54</v>
      </c>
      <c r="H63" s="80">
        <f t="shared" ref="H63:T63" si="16">SUM(H50:H58)</f>
        <v>-1</v>
      </c>
      <c r="I63" s="80">
        <f t="shared" si="16"/>
        <v>525113</v>
      </c>
      <c r="J63" s="80">
        <f t="shared" si="16"/>
        <v>0</v>
      </c>
      <c r="K63" s="80">
        <f t="shared" si="16"/>
        <v>0</v>
      </c>
      <c r="L63" s="80">
        <f t="shared" si="16"/>
        <v>-2769572</v>
      </c>
      <c r="M63" s="80">
        <f t="shared" si="16"/>
        <v>0</v>
      </c>
      <c r="N63" s="80">
        <f t="shared" si="16"/>
        <v>-4723648</v>
      </c>
      <c r="O63" s="80">
        <f t="shared" si="16"/>
        <v>0</v>
      </c>
      <c r="P63" s="80">
        <f t="shared" si="16"/>
        <v>0</v>
      </c>
      <c r="Q63" s="80">
        <f t="shared" si="16"/>
        <v>0</v>
      </c>
      <c r="R63" s="80">
        <f t="shared" si="16"/>
        <v>0</v>
      </c>
      <c r="S63" s="80">
        <f t="shared" si="16"/>
        <v>0</v>
      </c>
      <c r="T63" s="80">
        <f t="shared" si="16"/>
        <v>0</v>
      </c>
      <c r="U63" s="80">
        <f>SUM(U50:U58)</f>
        <v>-4439688</v>
      </c>
      <c r="V63" s="80">
        <f>SUM(V50:V58)</f>
        <v>-19601100</v>
      </c>
      <c r="W63" s="80">
        <f>SUM(W50:W58)</f>
        <v>-25469752</v>
      </c>
      <c r="X63" s="80">
        <f>SUM(X50:X58)</f>
        <v>-2535127</v>
      </c>
      <c r="Y63" s="80">
        <f>SUM(Y50:Y58)</f>
        <v>-28004879</v>
      </c>
    </row>
  </sheetData>
  <sheetProtection algorithmName="SHA-512" hashValue="cW1Yrd9vFQCOgd1o+rwkSBUBh6fDZq4fDRxIgFRSAN6ah1JVLiYdHx5PxgMuADk9Es5n2hSHBOI7F74WPADLlQ==" saltValue="+BlXU139Epb7iW/WORkVY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5:F25"/>
    <mergeCell ref="A26:F26"/>
    <mergeCell ref="A27:F27"/>
    <mergeCell ref="A28:F28"/>
    <mergeCell ref="A29:F29"/>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1"/>
  <sheetViews>
    <sheetView topLeftCell="A58" zoomScaleNormal="100" workbookViewId="0">
      <selection activeCell="J94" sqref="J94"/>
    </sheetView>
  </sheetViews>
  <sheetFormatPr defaultRowHeight="11.25" x14ac:dyDescent="0.2"/>
  <cols>
    <col min="1" max="9" width="9.140625" style="115"/>
    <col min="10" max="10" width="86" style="115" customWidth="1"/>
    <col min="11" max="16384" width="9.140625" style="115"/>
  </cols>
  <sheetData>
    <row r="1" spans="1:10" x14ac:dyDescent="0.2">
      <c r="A1" s="338" t="s">
        <v>551</v>
      </c>
      <c r="B1" s="339"/>
      <c r="C1" s="339"/>
      <c r="D1" s="339"/>
      <c r="E1" s="339"/>
      <c r="F1" s="339"/>
      <c r="G1" s="339"/>
      <c r="H1" s="339"/>
      <c r="I1" s="339"/>
      <c r="J1" s="339"/>
    </row>
    <row r="2" spans="1:10" x14ac:dyDescent="0.2">
      <c r="A2" s="339"/>
      <c r="B2" s="339"/>
      <c r="C2" s="339"/>
      <c r="D2" s="339"/>
      <c r="E2" s="339"/>
      <c r="F2" s="339"/>
      <c r="G2" s="339"/>
      <c r="H2" s="339"/>
      <c r="I2" s="339"/>
      <c r="J2" s="339"/>
    </row>
    <row r="3" spans="1:10" x14ac:dyDescent="0.2">
      <c r="A3" s="339"/>
      <c r="B3" s="339"/>
      <c r="C3" s="339"/>
      <c r="D3" s="339"/>
      <c r="E3" s="339"/>
      <c r="F3" s="339"/>
      <c r="G3" s="339"/>
      <c r="H3" s="339"/>
      <c r="I3" s="339"/>
      <c r="J3" s="339"/>
    </row>
    <row r="4" spans="1:10" x14ac:dyDescent="0.2">
      <c r="A4" s="339"/>
      <c r="B4" s="339"/>
      <c r="C4" s="339"/>
      <c r="D4" s="339"/>
      <c r="E4" s="339"/>
      <c r="F4" s="339"/>
      <c r="G4" s="339"/>
      <c r="H4" s="339"/>
      <c r="I4" s="339"/>
      <c r="J4" s="339"/>
    </row>
    <row r="5" spans="1:10" x14ac:dyDescent="0.2">
      <c r="A5" s="339"/>
      <c r="B5" s="339"/>
      <c r="C5" s="339"/>
      <c r="D5" s="339"/>
      <c r="E5" s="339"/>
      <c r="F5" s="339"/>
      <c r="G5" s="339"/>
      <c r="H5" s="339"/>
      <c r="I5" s="339"/>
      <c r="J5" s="339"/>
    </row>
    <row r="6" spans="1:10" x14ac:dyDescent="0.2">
      <c r="A6" s="339"/>
      <c r="B6" s="339"/>
      <c r="C6" s="339"/>
      <c r="D6" s="339"/>
      <c r="E6" s="339"/>
      <c r="F6" s="339"/>
      <c r="G6" s="339"/>
      <c r="H6" s="339"/>
      <c r="I6" s="339"/>
      <c r="J6" s="339"/>
    </row>
    <row r="7" spans="1:10" x14ac:dyDescent="0.2">
      <c r="A7" s="339"/>
      <c r="B7" s="339"/>
      <c r="C7" s="339"/>
      <c r="D7" s="339"/>
      <c r="E7" s="339"/>
      <c r="F7" s="339"/>
      <c r="G7" s="339"/>
      <c r="H7" s="339"/>
      <c r="I7" s="339"/>
      <c r="J7" s="339"/>
    </row>
    <row r="8" spans="1:10" x14ac:dyDescent="0.2">
      <c r="A8" s="339"/>
      <c r="B8" s="339"/>
      <c r="C8" s="339"/>
      <c r="D8" s="339"/>
      <c r="E8" s="339"/>
      <c r="F8" s="339"/>
      <c r="G8" s="339"/>
      <c r="H8" s="339"/>
      <c r="I8" s="339"/>
      <c r="J8" s="339"/>
    </row>
    <row r="9" spans="1:10" x14ac:dyDescent="0.2">
      <c r="A9" s="339"/>
      <c r="B9" s="339"/>
      <c r="C9" s="339"/>
      <c r="D9" s="339"/>
      <c r="E9" s="339"/>
      <c r="F9" s="339"/>
      <c r="G9" s="339"/>
      <c r="H9" s="339"/>
      <c r="I9" s="339"/>
      <c r="J9" s="339"/>
    </row>
    <row r="10" spans="1:10" x14ac:dyDescent="0.2">
      <c r="A10" s="339"/>
      <c r="B10" s="339"/>
      <c r="C10" s="339"/>
      <c r="D10" s="339"/>
      <c r="E10" s="339"/>
      <c r="F10" s="339"/>
      <c r="G10" s="339"/>
      <c r="H10" s="339"/>
      <c r="I10" s="339"/>
      <c r="J10" s="339"/>
    </row>
    <row r="11" spans="1:10" x14ac:dyDescent="0.2">
      <c r="A11" s="339"/>
      <c r="B11" s="339"/>
      <c r="C11" s="339"/>
      <c r="D11" s="339"/>
      <c r="E11" s="339"/>
      <c r="F11" s="339"/>
      <c r="G11" s="339"/>
      <c r="H11" s="339"/>
      <c r="I11" s="339"/>
      <c r="J11" s="339"/>
    </row>
    <row r="12" spans="1:10" x14ac:dyDescent="0.2">
      <c r="A12" s="339"/>
      <c r="B12" s="339"/>
      <c r="C12" s="339"/>
      <c r="D12" s="339"/>
      <c r="E12" s="339"/>
      <c r="F12" s="339"/>
      <c r="G12" s="339"/>
      <c r="H12" s="339"/>
      <c r="I12" s="339"/>
      <c r="J12" s="339"/>
    </row>
    <row r="13" spans="1:10" x14ac:dyDescent="0.2">
      <c r="A13" s="339"/>
      <c r="B13" s="339"/>
      <c r="C13" s="339"/>
      <c r="D13" s="339"/>
      <c r="E13" s="339"/>
      <c r="F13" s="339"/>
      <c r="G13" s="339"/>
      <c r="H13" s="339"/>
      <c r="I13" s="339"/>
      <c r="J13" s="339"/>
    </row>
    <row r="14" spans="1:10" ht="106.5" customHeight="1" x14ac:dyDescent="0.2">
      <c r="A14" s="339"/>
      <c r="B14" s="339"/>
      <c r="C14" s="339"/>
      <c r="D14" s="339"/>
      <c r="E14" s="339"/>
      <c r="F14" s="339"/>
      <c r="G14" s="339"/>
      <c r="H14" s="339"/>
      <c r="I14" s="339"/>
      <c r="J14" s="339"/>
    </row>
    <row r="15" spans="1:10" x14ac:dyDescent="0.2">
      <c r="A15" s="339"/>
      <c r="B15" s="339"/>
      <c r="C15" s="339"/>
      <c r="D15" s="339"/>
      <c r="E15" s="339"/>
      <c r="F15" s="339"/>
      <c r="G15" s="339"/>
      <c r="H15" s="339"/>
      <c r="I15" s="339"/>
      <c r="J15" s="339"/>
    </row>
    <row r="16" spans="1:10" ht="72.75" customHeight="1" x14ac:dyDescent="0.2">
      <c r="A16" s="339"/>
      <c r="B16" s="339"/>
      <c r="C16" s="339"/>
      <c r="D16" s="339"/>
      <c r="E16" s="339"/>
      <c r="F16" s="339"/>
      <c r="G16" s="339"/>
      <c r="H16" s="339"/>
      <c r="I16" s="339"/>
      <c r="J16" s="339"/>
    </row>
    <row r="17" spans="1:10" x14ac:dyDescent="0.2">
      <c r="A17" s="339"/>
      <c r="B17" s="339"/>
      <c r="C17" s="339"/>
      <c r="D17" s="339"/>
      <c r="E17" s="339"/>
      <c r="F17" s="339"/>
      <c r="G17" s="339"/>
      <c r="H17" s="339"/>
      <c r="I17" s="339"/>
      <c r="J17" s="339"/>
    </row>
    <row r="18" spans="1:10" x14ac:dyDescent="0.2">
      <c r="A18" s="339"/>
      <c r="B18" s="339"/>
      <c r="C18" s="339"/>
      <c r="D18" s="339"/>
      <c r="E18" s="339"/>
      <c r="F18" s="339"/>
      <c r="G18" s="339"/>
      <c r="H18" s="339"/>
      <c r="I18" s="339"/>
      <c r="J18" s="339"/>
    </row>
    <row r="19" spans="1:10" x14ac:dyDescent="0.2">
      <c r="A19" s="339"/>
      <c r="B19" s="339"/>
      <c r="C19" s="339"/>
      <c r="D19" s="339"/>
      <c r="E19" s="339"/>
      <c r="F19" s="339"/>
      <c r="G19" s="339"/>
      <c r="H19" s="339"/>
      <c r="I19" s="339"/>
      <c r="J19" s="339"/>
    </row>
    <row r="20" spans="1:10" ht="58.5" customHeight="1" x14ac:dyDescent="0.2">
      <c r="A20" s="339"/>
      <c r="B20" s="339"/>
      <c r="C20" s="339"/>
      <c r="D20" s="339"/>
      <c r="E20" s="339"/>
      <c r="F20" s="339"/>
      <c r="G20" s="339"/>
      <c r="H20" s="339"/>
      <c r="I20" s="339"/>
      <c r="J20" s="339"/>
    </row>
    <row r="21" spans="1:10" ht="60.75" customHeight="1" x14ac:dyDescent="0.2">
      <c r="A21" s="339"/>
      <c r="B21" s="339"/>
      <c r="C21" s="339"/>
      <c r="D21" s="339"/>
      <c r="E21" s="339"/>
      <c r="F21" s="339"/>
      <c r="G21" s="339"/>
      <c r="H21" s="339"/>
      <c r="I21" s="339"/>
      <c r="J21" s="339"/>
    </row>
    <row r="22" spans="1:10" ht="58.5" customHeight="1" x14ac:dyDescent="0.2">
      <c r="A22" s="339"/>
      <c r="B22" s="339"/>
      <c r="C22" s="339"/>
      <c r="D22" s="339"/>
      <c r="E22" s="339"/>
      <c r="F22" s="339"/>
      <c r="G22" s="339"/>
      <c r="H22" s="339"/>
      <c r="I22" s="339"/>
      <c r="J22" s="339"/>
    </row>
    <row r="23" spans="1:10" ht="52.5" customHeight="1" x14ac:dyDescent="0.2">
      <c r="A23" s="339"/>
      <c r="B23" s="339"/>
      <c r="C23" s="339"/>
      <c r="D23" s="339"/>
      <c r="E23" s="339"/>
      <c r="F23" s="339"/>
      <c r="G23" s="339"/>
      <c r="H23" s="339"/>
      <c r="I23" s="339"/>
      <c r="J23" s="339"/>
    </row>
    <row r="24" spans="1:10" x14ac:dyDescent="0.2">
      <c r="A24" s="339"/>
      <c r="B24" s="339"/>
      <c r="C24" s="339"/>
      <c r="D24" s="339"/>
      <c r="E24" s="339"/>
      <c r="F24" s="339"/>
      <c r="G24" s="339"/>
      <c r="H24" s="339"/>
      <c r="I24" s="339"/>
      <c r="J24" s="339"/>
    </row>
    <row r="25" spans="1:10" x14ac:dyDescent="0.2">
      <c r="A25" s="339"/>
      <c r="B25" s="339"/>
      <c r="C25" s="339"/>
      <c r="D25" s="339"/>
      <c r="E25" s="339"/>
      <c r="F25" s="339"/>
      <c r="G25" s="339"/>
      <c r="H25" s="339"/>
      <c r="I25" s="339"/>
      <c r="J25" s="339"/>
    </row>
    <row r="26" spans="1:10" x14ac:dyDescent="0.2">
      <c r="A26" s="339"/>
      <c r="B26" s="339"/>
      <c r="C26" s="339"/>
      <c r="D26" s="339"/>
      <c r="E26" s="339"/>
      <c r="F26" s="339"/>
      <c r="G26" s="339"/>
      <c r="H26" s="339"/>
      <c r="I26" s="339"/>
      <c r="J26" s="339"/>
    </row>
    <row r="27" spans="1:10" ht="71.25" customHeight="1" x14ac:dyDescent="0.2">
      <c r="A27" s="339"/>
      <c r="B27" s="339"/>
      <c r="C27" s="339"/>
      <c r="D27" s="339"/>
      <c r="E27" s="339"/>
      <c r="F27" s="339"/>
      <c r="G27" s="339"/>
      <c r="H27" s="339"/>
      <c r="I27" s="339"/>
      <c r="J27" s="339"/>
    </row>
    <row r="28" spans="1:10" ht="42.75" customHeight="1" x14ac:dyDescent="0.2">
      <c r="A28" s="339"/>
      <c r="B28" s="339"/>
      <c r="C28" s="339"/>
      <c r="D28" s="339"/>
      <c r="E28" s="339"/>
      <c r="F28" s="339"/>
      <c r="G28" s="339"/>
      <c r="H28" s="339"/>
      <c r="I28" s="339"/>
      <c r="J28" s="339"/>
    </row>
    <row r="29" spans="1:10" ht="43.5" customHeight="1" x14ac:dyDescent="0.2">
      <c r="A29" s="339"/>
      <c r="B29" s="339"/>
      <c r="C29" s="339"/>
      <c r="D29" s="339"/>
      <c r="E29" s="339"/>
      <c r="F29" s="339"/>
      <c r="G29" s="339"/>
      <c r="H29" s="339"/>
      <c r="I29" s="339"/>
      <c r="J29" s="339"/>
    </row>
    <row r="30" spans="1:10" ht="133.5" customHeight="1" x14ac:dyDescent="0.2">
      <c r="A30" s="339"/>
      <c r="B30" s="339"/>
      <c r="C30" s="339"/>
      <c r="D30" s="339"/>
      <c r="E30" s="339"/>
      <c r="F30" s="339"/>
      <c r="G30" s="339"/>
      <c r="H30" s="339"/>
      <c r="I30" s="339"/>
      <c r="J30" s="339"/>
    </row>
    <row r="32" spans="1:10" ht="79.5" customHeight="1" x14ac:dyDescent="0.2">
      <c r="A32" s="333" t="s">
        <v>522</v>
      </c>
      <c r="B32" s="333"/>
      <c r="C32" s="333"/>
      <c r="D32" s="333"/>
      <c r="E32" s="333"/>
      <c r="F32" s="333"/>
      <c r="G32" s="333"/>
      <c r="H32" s="333"/>
      <c r="I32" s="333"/>
      <c r="J32" s="333"/>
    </row>
    <row r="34" spans="1:10" x14ac:dyDescent="0.2">
      <c r="A34" s="337" t="s">
        <v>523</v>
      </c>
      <c r="B34" s="337"/>
      <c r="C34" s="337"/>
      <c r="D34" s="337"/>
      <c r="E34" s="337"/>
      <c r="F34" s="337"/>
      <c r="G34" s="337"/>
      <c r="H34" s="337"/>
      <c r="I34" s="337"/>
      <c r="J34" s="337"/>
    </row>
    <row r="35" spans="1:10" x14ac:dyDescent="0.2">
      <c r="A35" s="116"/>
      <c r="B35" s="116"/>
      <c r="C35" s="116"/>
      <c r="D35" s="116"/>
      <c r="E35" s="116"/>
      <c r="F35" s="116"/>
      <c r="G35" s="116"/>
      <c r="H35" s="116"/>
      <c r="I35" s="116"/>
      <c r="J35" s="116"/>
    </row>
    <row r="36" spans="1:10" x14ac:dyDescent="0.2">
      <c r="A36" s="337" t="s">
        <v>524</v>
      </c>
      <c r="B36" s="337"/>
      <c r="C36" s="337"/>
      <c r="D36" s="337"/>
      <c r="E36" s="337"/>
      <c r="F36" s="337"/>
      <c r="G36" s="337"/>
      <c r="H36" s="337"/>
      <c r="I36" s="337"/>
      <c r="J36" s="337"/>
    </row>
    <row r="37" spans="1:10" x14ac:dyDescent="0.2">
      <c r="A37" s="116"/>
      <c r="B37" s="116"/>
      <c r="C37" s="116"/>
      <c r="D37" s="116"/>
      <c r="E37" s="116"/>
      <c r="F37" s="116"/>
      <c r="G37" s="116"/>
      <c r="H37" s="116"/>
      <c r="I37" s="116"/>
      <c r="J37" s="116"/>
    </row>
    <row r="38" spans="1:10" x14ac:dyDescent="0.2">
      <c r="A38" s="117" t="s">
        <v>525</v>
      </c>
      <c r="B38" s="116"/>
      <c r="C38" s="116"/>
      <c r="D38" s="116"/>
      <c r="E38" s="116"/>
      <c r="F38" s="116"/>
      <c r="G38" s="116"/>
      <c r="H38" s="116"/>
      <c r="I38" s="116"/>
      <c r="J38" s="116"/>
    </row>
    <row r="41" spans="1:10" x14ac:dyDescent="0.2">
      <c r="A41" s="334" t="s">
        <v>526</v>
      </c>
      <c r="B41" s="334"/>
      <c r="C41" s="334"/>
      <c r="D41" s="334"/>
      <c r="E41" s="334"/>
      <c r="F41" s="334"/>
      <c r="G41" s="334"/>
      <c r="H41" s="334"/>
      <c r="I41" s="334"/>
      <c r="J41" s="334"/>
    </row>
    <row r="43" spans="1:10" x14ac:dyDescent="0.2">
      <c r="A43" s="336" t="s">
        <v>527</v>
      </c>
      <c r="B43" s="337"/>
      <c r="C43" s="337"/>
      <c r="D43" s="337"/>
      <c r="E43" s="337"/>
      <c r="F43" s="337"/>
      <c r="G43" s="337"/>
      <c r="H43" s="337"/>
      <c r="I43" s="337"/>
      <c r="J43" s="337"/>
    </row>
    <row r="45" spans="1:10" x14ac:dyDescent="0.2">
      <c r="A45" s="336" t="s">
        <v>528</v>
      </c>
      <c r="B45" s="337"/>
      <c r="C45" s="337"/>
      <c r="D45" s="337"/>
      <c r="E45" s="337"/>
      <c r="F45" s="337"/>
      <c r="G45" s="337"/>
      <c r="H45" s="337"/>
      <c r="I45" s="337"/>
      <c r="J45" s="337"/>
    </row>
    <row r="47" spans="1:10" x14ac:dyDescent="0.2">
      <c r="A47" s="336" t="s">
        <v>529</v>
      </c>
      <c r="B47" s="337"/>
      <c r="C47" s="337"/>
      <c r="D47" s="337"/>
      <c r="E47" s="337"/>
      <c r="F47" s="337"/>
      <c r="G47" s="337"/>
      <c r="H47" s="337"/>
      <c r="I47" s="337"/>
      <c r="J47" s="337"/>
    </row>
    <row r="49" spans="1:10" x14ac:dyDescent="0.2">
      <c r="A49" s="336" t="s">
        <v>530</v>
      </c>
      <c r="B49" s="337"/>
      <c r="C49" s="337"/>
      <c r="D49" s="337"/>
      <c r="E49" s="337"/>
      <c r="F49" s="337"/>
      <c r="G49" s="337"/>
      <c r="H49" s="337"/>
      <c r="I49" s="337"/>
      <c r="J49" s="337"/>
    </row>
    <row r="51" spans="1:10" x14ac:dyDescent="0.2">
      <c r="A51" s="336" t="s">
        <v>531</v>
      </c>
      <c r="B51" s="337"/>
      <c r="C51" s="337"/>
      <c r="D51" s="337"/>
      <c r="E51" s="337"/>
      <c r="F51" s="337"/>
      <c r="G51" s="337"/>
      <c r="H51" s="337"/>
      <c r="I51" s="337"/>
      <c r="J51" s="337"/>
    </row>
    <row r="53" spans="1:10" x14ac:dyDescent="0.2">
      <c r="A53" s="336" t="s">
        <v>532</v>
      </c>
      <c r="B53" s="337"/>
      <c r="C53" s="337"/>
      <c r="D53" s="337"/>
      <c r="E53" s="337"/>
      <c r="F53" s="337"/>
      <c r="G53" s="337"/>
      <c r="H53" s="337"/>
      <c r="I53" s="337"/>
      <c r="J53" s="337"/>
    </row>
    <row r="55" spans="1:10" x14ac:dyDescent="0.2">
      <c r="A55" s="336" t="s">
        <v>533</v>
      </c>
      <c r="B55" s="337"/>
      <c r="C55" s="337"/>
      <c r="D55" s="337"/>
      <c r="E55" s="337"/>
      <c r="F55" s="337"/>
      <c r="G55" s="337"/>
      <c r="H55" s="337"/>
      <c r="I55" s="337"/>
      <c r="J55" s="337"/>
    </row>
    <row r="57" spans="1:10" x14ac:dyDescent="0.2">
      <c r="A57" s="336" t="s">
        <v>534</v>
      </c>
      <c r="B57" s="337"/>
      <c r="C57" s="337"/>
      <c r="D57" s="337"/>
      <c r="E57" s="337"/>
      <c r="F57" s="337"/>
      <c r="G57" s="337"/>
      <c r="H57" s="337"/>
      <c r="I57" s="337"/>
      <c r="J57" s="337"/>
    </row>
    <row r="59" spans="1:10" x14ac:dyDescent="0.2">
      <c r="A59" s="336" t="s">
        <v>535</v>
      </c>
      <c r="B59" s="337"/>
      <c r="C59" s="337"/>
      <c r="D59" s="337"/>
      <c r="E59" s="337"/>
      <c r="F59" s="337"/>
      <c r="G59" s="337"/>
      <c r="H59" s="337"/>
      <c r="I59" s="337"/>
      <c r="J59" s="337"/>
    </row>
    <row r="61" spans="1:10" x14ac:dyDescent="0.2">
      <c r="A61" s="334" t="s">
        <v>536</v>
      </c>
      <c r="B61" s="334"/>
      <c r="C61" s="334"/>
      <c r="D61" s="334"/>
      <c r="E61" s="334"/>
      <c r="F61" s="334"/>
      <c r="G61" s="334"/>
      <c r="H61" s="334"/>
      <c r="I61" s="334"/>
      <c r="J61" s="334"/>
    </row>
    <row r="63" spans="1:10" x14ac:dyDescent="0.2">
      <c r="A63" s="336" t="s">
        <v>537</v>
      </c>
      <c r="B63" s="337"/>
      <c r="C63" s="337"/>
      <c r="D63" s="337"/>
      <c r="E63" s="337"/>
      <c r="F63" s="337"/>
      <c r="G63" s="337"/>
      <c r="H63" s="337"/>
      <c r="I63" s="337"/>
      <c r="J63" s="337"/>
    </row>
    <row r="65" spans="1:10" x14ac:dyDescent="0.2">
      <c r="A65" s="336" t="s">
        <v>538</v>
      </c>
      <c r="B65" s="337"/>
      <c r="C65" s="337"/>
      <c r="D65" s="337"/>
      <c r="E65" s="337"/>
      <c r="F65" s="337"/>
      <c r="G65" s="337"/>
      <c r="H65" s="337"/>
      <c r="I65" s="337"/>
      <c r="J65" s="337"/>
    </row>
    <row r="67" spans="1:10" x14ac:dyDescent="0.2">
      <c r="A67" s="336" t="s">
        <v>539</v>
      </c>
      <c r="B67" s="337"/>
      <c r="C67" s="337"/>
      <c r="D67" s="337"/>
      <c r="E67" s="337"/>
      <c r="F67" s="337"/>
      <c r="G67" s="337"/>
      <c r="H67" s="337"/>
      <c r="I67" s="337"/>
      <c r="J67" s="337"/>
    </row>
    <row r="69" spans="1:10" x14ac:dyDescent="0.2">
      <c r="A69" s="336" t="s">
        <v>540</v>
      </c>
      <c r="B69" s="337"/>
      <c r="C69" s="337"/>
      <c r="D69" s="337"/>
      <c r="E69" s="337"/>
      <c r="F69" s="337"/>
      <c r="G69" s="337"/>
      <c r="H69" s="337"/>
      <c r="I69" s="337"/>
      <c r="J69" s="337"/>
    </row>
    <row r="71" spans="1:10" x14ac:dyDescent="0.2">
      <c r="A71" s="336" t="s">
        <v>541</v>
      </c>
      <c r="B71" s="337"/>
      <c r="C71" s="337"/>
      <c r="D71" s="337"/>
      <c r="E71" s="337"/>
      <c r="F71" s="337"/>
      <c r="G71" s="337"/>
      <c r="H71" s="337"/>
      <c r="I71" s="337"/>
      <c r="J71" s="337"/>
    </row>
    <row r="73" spans="1:10" x14ac:dyDescent="0.2">
      <c r="A73" s="336" t="s">
        <v>542</v>
      </c>
      <c r="B73" s="337"/>
      <c r="C73" s="337"/>
      <c r="D73" s="337"/>
      <c r="E73" s="337"/>
      <c r="F73" s="337"/>
      <c r="G73" s="337"/>
      <c r="H73" s="337"/>
      <c r="I73" s="337"/>
      <c r="J73" s="337"/>
    </row>
    <row r="75" spans="1:10" x14ac:dyDescent="0.2">
      <c r="A75" s="336" t="s">
        <v>543</v>
      </c>
      <c r="B75" s="337"/>
      <c r="C75" s="337"/>
      <c r="D75" s="337"/>
      <c r="E75" s="337"/>
      <c r="F75" s="337"/>
      <c r="G75" s="337"/>
      <c r="H75" s="337"/>
      <c r="I75" s="337"/>
      <c r="J75" s="337"/>
    </row>
    <row r="77" spans="1:10" x14ac:dyDescent="0.2">
      <c r="A77" s="336" t="s">
        <v>544</v>
      </c>
      <c r="B77" s="337"/>
      <c r="C77" s="337"/>
      <c r="D77" s="337"/>
      <c r="E77" s="337"/>
      <c r="F77" s="337"/>
      <c r="G77" s="337"/>
      <c r="H77" s="337"/>
      <c r="I77" s="337"/>
      <c r="J77" s="337"/>
    </row>
    <row r="79" spans="1:10" x14ac:dyDescent="0.2">
      <c r="A79" s="336" t="s">
        <v>545</v>
      </c>
      <c r="B79" s="337"/>
      <c r="C79" s="337"/>
      <c r="D79" s="337"/>
      <c r="E79" s="337"/>
      <c r="F79" s="337"/>
      <c r="G79" s="337"/>
      <c r="H79" s="337"/>
      <c r="I79" s="337"/>
      <c r="J79" s="337"/>
    </row>
    <row r="81" spans="1:10" x14ac:dyDescent="0.2">
      <c r="A81" s="334" t="s">
        <v>546</v>
      </c>
      <c r="B81" s="334"/>
      <c r="C81" s="334"/>
      <c r="D81" s="334"/>
      <c r="E81" s="334"/>
      <c r="F81" s="334"/>
      <c r="G81" s="334"/>
      <c r="H81" s="334"/>
      <c r="I81" s="334"/>
      <c r="J81" s="334"/>
    </row>
    <row r="83" spans="1:10" x14ac:dyDescent="0.2">
      <c r="A83" s="333" t="s">
        <v>547</v>
      </c>
      <c r="B83" s="333"/>
      <c r="C83" s="333"/>
      <c r="D83" s="333"/>
      <c r="E83" s="333"/>
      <c r="F83" s="333"/>
      <c r="G83" s="333"/>
      <c r="H83" s="333"/>
      <c r="I83" s="333"/>
      <c r="J83" s="333"/>
    </row>
    <row r="84" spans="1:10" x14ac:dyDescent="0.2">
      <c r="B84" s="118"/>
      <c r="C84" s="118"/>
      <c r="D84" s="118"/>
      <c r="E84" s="118"/>
      <c r="F84" s="118"/>
      <c r="G84" s="118"/>
      <c r="H84" s="118"/>
      <c r="I84" s="118"/>
      <c r="J84" s="118"/>
    </row>
    <row r="85" spans="1:10" x14ac:dyDescent="0.2">
      <c r="A85" s="115" t="s">
        <v>548</v>
      </c>
    </row>
    <row r="86" spans="1:10" x14ac:dyDescent="0.2">
      <c r="B86" s="118"/>
      <c r="C86" s="118"/>
      <c r="D86" s="118"/>
      <c r="E86" s="118"/>
      <c r="F86" s="118"/>
      <c r="G86" s="118"/>
      <c r="H86" s="118"/>
      <c r="I86" s="118"/>
      <c r="J86" s="118"/>
    </row>
    <row r="87" spans="1:10" x14ac:dyDescent="0.2">
      <c r="A87" s="333" t="s">
        <v>549</v>
      </c>
      <c r="B87" s="333"/>
      <c r="C87" s="333"/>
      <c r="D87" s="333"/>
      <c r="E87" s="333"/>
      <c r="F87" s="333"/>
      <c r="G87" s="333"/>
      <c r="H87" s="333"/>
      <c r="I87" s="333"/>
      <c r="J87" s="333"/>
    </row>
    <row r="89" spans="1:10" x14ac:dyDescent="0.2">
      <c r="A89" s="334" t="s">
        <v>550</v>
      </c>
      <c r="B89" s="334"/>
      <c r="C89" s="334"/>
      <c r="D89" s="334"/>
      <c r="E89" s="334"/>
      <c r="F89" s="334"/>
      <c r="G89" s="334"/>
      <c r="H89" s="334"/>
      <c r="I89" s="334"/>
      <c r="J89" s="334"/>
    </row>
    <row r="91" spans="1:10" x14ac:dyDescent="0.2">
      <c r="A91" s="335" t="s">
        <v>552</v>
      </c>
      <c r="B91" s="335"/>
      <c r="C91" s="335"/>
      <c r="D91" s="335"/>
      <c r="E91" s="335"/>
      <c r="F91" s="335"/>
      <c r="G91" s="335"/>
      <c r="H91" s="335"/>
      <c r="I91" s="335"/>
      <c r="J91" s="335"/>
    </row>
  </sheetData>
  <mergeCells count="29">
    <mergeCell ref="A1:J30"/>
    <mergeCell ref="A32:J32"/>
    <mergeCell ref="A34:J34"/>
    <mergeCell ref="A36:J36"/>
    <mergeCell ref="A41:J41"/>
    <mergeCell ref="A43:J43"/>
    <mergeCell ref="A45:J45"/>
    <mergeCell ref="A47:J47"/>
    <mergeCell ref="A49:J49"/>
    <mergeCell ref="A51:J51"/>
    <mergeCell ref="A53:J53"/>
    <mergeCell ref="A55:J55"/>
    <mergeCell ref="A57:J57"/>
    <mergeCell ref="A59:J59"/>
    <mergeCell ref="A61:J61"/>
    <mergeCell ref="A63:J63"/>
    <mergeCell ref="A65:J65"/>
    <mergeCell ref="A67:J67"/>
    <mergeCell ref="A69:J69"/>
    <mergeCell ref="A71:J71"/>
    <mergeCell ref="A83:J83"/>
    <mergeCell ref="A87:J87"/>
    <mergeCell ref="A89:J89"/>
    <mergeCell ref="A91:J91"/>
    <mergeCell ref="A73:J73"/>
    <mergeCell ref="A75:J75"/>
    <mergeCell ref="A77:J77"/>
    <mergeCell ref="A79:J79"/>
    <mergeCell ref="A81:J8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22baa3bd-a2fa-4ea9-9ebb-3a9c6a55952b"/>
    <ds:schemaRef ds:uri="http://schemas.openxmlformats.org/package/2006/metadata/core-properties"/>
    <ds:schemaRef ds:uri="d8745bc5-821e-4205-946a-621c2da728c8"/>
    <ds:schemaRef ds:uri="http://schemas.microsoft.com/office/2006/documentManagement/types"/>
    <ds:schemaRef ds:uri="http://www.w3.org/XML/1998/namespace"/>
    <ds:schemaRef ds:uri="http://purl.org/dc/elements/1.1/"/>
    <ds:schemaRef ds:uri="http://purl.org/dc/term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Barbara Peteh Kurelić</cp:lastModifiedBy>
  <cp:lastPrinted>2018-04-25T06:49:36Z</cp:lastPrinted>
  <dcterms:created xsi:type="dcterms:W3CDTF">2008-10-17T11:51:54Z</dcterms:created>
  <dcterms:modified xsi:type="dcterms:W3CDTF">2024-02-27T13:08:37Z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