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" windowWidth="12172" windowHeight="805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'Bilješke'!$A$1:$F$42</definedName>
    <definedName name="_xlnm.Print_Area" localSheetId="3">'NT_I'!$A$1:$K$52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<sst xmlns="http://schemas.openxmlformats.org/spreadsheetml/2006/main" count="517" uniqueCount="397">
  <si>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</si>
  <si>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</si>
  <si>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</si>
  <si>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</si>
  <si>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</si>
  <si>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</si>
  <si>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</si>
  <si>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</si>
  <si>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</si>
  <si>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</si>
  <si>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</si>
  <si>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</si>
  <si>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</si>
  <si>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</si>
  <si>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</si>
  <si>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</si>
  <si>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</si>
  <si>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</si>
  <si>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</si>
  <si>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</si>
  <si>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</si>
  <si>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</si>
  <si>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</si>
  <si>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</si>
  <si>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</si>
  <si>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</si>
  <si>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</si>
  <si>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</si>
  <si>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</si>
  <si>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</si>
  <si>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</si>
  <si>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</si>
  <si>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</si>
  <si>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</si>
  <si>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</si>
  <si>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</si>
  <si>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</si>
  <si>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</si>
  <si>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</si>
  <si>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</si>
  <si>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</si>
  <si>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</si>
  <si>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</si>
  <si>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</si>
  <si>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</si>
  <si>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</si>
  <si>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</si>
  <si>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</si>
  <si>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</si>
  <si>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</si>
  <si>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</si>
  <si>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</si>
  <si>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</si>
  <si>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</si>
  <si>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</si>
  <si>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</si>
  <si>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</si>
  <si>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</si>
  <si>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</si>
  <si>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</si>
  <si>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</si>
  <si>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</si>
  <si>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</si>
  <si>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</si>
  <si>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</si>
  <si>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</si>
  <si>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</si>
  <si>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</si>
  <si>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</si>
  <si>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</si>
  <si>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</si>
  <si>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</si>
  <si>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</si>
  <si>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</si>
  <si>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</si>
  <si>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</si>
  <si>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</si>
  <si>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</si>
  <si>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</si>
  <si>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</si>
  <si>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</si>
  <si>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</si>
  <si>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</si>
  <si>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</si>
  <si>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</si>
  <si>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</si>
  <si>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</si>
  <si>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</si>
  <si>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</si>
  <si>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</si>
  <si>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</si>
  <si>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</si>
  <si>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</si>
  <si>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</si>
  <si>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</si>
  <si>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</si>
  <si>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</si>
  <si>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</si>
  <si>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</si>
  <si>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</si>
  <si>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</si>
  <si>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</si>
  <si>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</si>
  <si>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</si>
  <si>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</si>
  <si>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</si>
  <si>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</si>
  <si>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</si>
  <si>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</si>
  <si>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</si>
  <si>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</si>
  <si>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</si>
  <si>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</si>
  <si>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</si>
  <si>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</si>
  <si>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</si>
  <si>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</si>
  <si>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</si>
  <si>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</si>
  <si>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</si>
  <si>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</si>
  <si>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</si>
  <si>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</si>
  <si>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</si>
  <si>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</si>
  <si>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</si>
  <si>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</si>
  <si>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</si>
  <si>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</si>
  <si>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</si>
  <si>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</si>
  <si>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</si>
  <si>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</si>
  <si>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</si>
  <si>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</si>
  <si>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</si>
  <si>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</si>
  <si>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</si>
  <si>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</si>
  <si>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</si>
  <si>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</si>
  <si>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</si>
  <si>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</si>
  <si>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</si>
  <si>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</si>
  <si>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</si>
  <si>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</si>
  <si>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</si>
  <si>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</si>
  <si>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</si>
  <si>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</si>
  <si>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</si>
  <si>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</si>
  <si>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</si>
  <si>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</si>
  <si>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</si>
  <si>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</si>
  <si>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</si>
  <si>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</si>
  <si>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</si>
  <si>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</si>
  <si>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</si>
  <si>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</si>
  <si>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</si>
  <si>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</si>
  <si>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</si>
  <si>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</si>
  <si>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</si>
  <si>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</si>
  <si>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</si>
  <si>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</si>
  <si>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</si>
  <si>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</si>
  <si>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</si>
  <si>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</si>
  <si>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</si>
  <si>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</si>
  <si>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</si>
  <si>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</si>
  <si>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</si>
  <si>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</si>
  <si>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</si>
  <si>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</si>
  <si>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</si>
  <si>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</si>
  <si>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</si>
  <si>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</si>
  <si>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</si>
  <si>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</si>
  <si>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</si>
  <si>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</si>
  <si>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</si>
  <si>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</si>
  <si>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</si>
  <si>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</si>
  <si>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</si>
  <si>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</si>
  <si>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</si>
  <si>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</si>
  <si>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</si>
  <si>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</si>
  <si>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</si>
  <si>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</si>
  <si>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</si>
  <si>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</si>
  <si>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</si>
  <si>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</si>
  <si>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</si>
  <si>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</si>
  <si>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</si>
  <si>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</si>
  <si>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</si>
  <si>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</si>
  <si>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</si>
  <si>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</si>
  <si>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</si>
  <si>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</si>
  <si>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</si>
  <si>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</si>
  <si>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</si>
  <si>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</si>
  <si>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</si>
  <si>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</si>
  <si>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</si>
  <si>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</si>
  <si>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</si>
  <si>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</si>
  <si>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</si>
  <si>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</si>
  <si>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</si>
  <si>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</si>
  <si>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</si>
  <si>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</si>
  <si>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</si>
  <si>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</si>
  <si>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</si>
  <si>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</si>
  <si>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</si>
  <si>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</si>
  <si>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</si>
  <si>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</si>
  <si>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</si>
  <si>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</si>
  <si>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</si>
  <si>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</si>
  <si>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</si>
  <si>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</si>
  <si>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</si>
  <si>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</si>
  <si>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</si>
  <si>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</si>
  <si>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</si>
  <si>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</si>
  <si>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</si>
  <si>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</si>
  <si>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</si>
  <si>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</si>
  <si>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</si>
  <si>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</si>
  <si>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</si>
  <si>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</si>
  <si>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</si>
  <si>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</si>
  <si>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</si>
  <si>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</si>
  <si>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</si>
  <si>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</si>
  <si>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</si>
  <si>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</si>
  <si>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</si>
  <si>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</si>
  <si>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</si>
  <si>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</si>
  <si>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</si>
  <si>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</si>
  <si>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</si>
  <si>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</si>
  <si>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</si>
  <si>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</si>
  <si>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</si>
  <si>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</si>
  <si>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</si>
  <si>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</si>
  <si>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</si>
  <si>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</si>
  <si>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</si>
  <si>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</si>
  <si>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</si>
  <si>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</si>
  <si>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</si>
  <si>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</si>
  <si>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</si>
  <si>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</si>
  <si>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</si>
  <si>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</si>
  <si>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</si>
  <si>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</si>
  <si>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</si>
  <si>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</si>
  <si>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</si>
  <si>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</si>
  <si>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</si>
  <si>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</si>
  <si>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</si>
  <si>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</si>
  <si>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</si>
  <si>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</si>
  <si>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</si>
  <si>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</si>
  <si>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</si>
  <si>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</si>
  <si>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</si>
  <si>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</si>
  <si>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</si>
  <si>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</si>
  <si>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</si>
  <si>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</si>
  <si>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</si>
  <si>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</si>
  <si>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</si>
  <si>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</si>
  <si>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</si>
  <si>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</si>
  <si>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</si>
  <si>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</si>
  <si>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</si>
  <si>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</si>
  <si>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</si>
  <si>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</si>
  <si>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</si>
  <si>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</si>
  <si>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</si>
  <si>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</si>
  <si>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</si>
  <si>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</si>
  <si>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</si>
  <si>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</si>
  <si>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</si>
  <si>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</si>
  <si>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</si>
  <si>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</si>
  <si>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</si>
  <si>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</si>
  <si>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</si>
  <si>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</si>
  <si>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</si>
  <si>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</si>
  <si>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</si>
  <si>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</si>
  <si>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</si>
  <si>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</si>
  <si>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</si>
  <si>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</si>
  <si>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</si>
  <si>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</si>
  <si>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</si>
  <si>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</si>
  <si>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</si>
  <si>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</si>
  <si>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</si>
  <si>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</si>
  <si>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</si>
  <si>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</si>
  <si>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</si>
  <si>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</si>
  <si>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</si>
  <si>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</si>
  <si>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</si>
  <si>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</si>
  <si>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</si>
  <si>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</si>
  <si>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</si>
  <si>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Račun dobiti i gubitka-prethodno razdoblje</t>
  </si>
  <si>
    <t>01.01.-13.01. (pripojeno Hoteli Baška d.d. 13.1.2016. godine)</t>
  </si>
  <si>
    <t>01.01.-31.03. (pripojeno Valamar Rivieri d.d. 31.3.2016. godine)</t>
  </si>
  <si>
    <t xml:space="preserve">                                                      Da (pripojeno Hoteli Baška d.d. 13.1.2016. godine)</t>
  </si>
  <si>
    <t xml:space="preserve">                                                      Da (pripojeno Valamar Rivieri d.d. 31.3.2016. godine)</t>
  </si>
  <si>
    <t>1.1.2017.</t>
  </si>
  <si>
    <t>31.12.2016.</t>
  </si>
  <si>
    <t>Imperial d.d.</t>
  </si>
  <si>
    <t>01.01.-31.03. (pripojeno Valamar Rivieri d.d. 31.3.2017. godine)</t>
  </si>
  <si>
    <t xml:space="preserve">                                                      Da (pripojeno Valamar Rivieri d.d. 30.6.2016. godine)</t>
  </si>
  <si>
    <t xml:space="preserve">                                                      Da (pripojeno Valamar Rivieri d.d. 31.3.2017.godine)</t>
  </si>
  <si>
    <t>Rab</t>
  </si>
  <si>
    <t>03044572</t>
  </si>
  <si>
    <t>01.01.-30.06. (pripojeno Valamar Rivieri d.d. 30.6.2016. godine)</t>
  </si>
  <si>
    <t>30.09.2017.</t>
  </si>
  <si>
    <t>31.12.2017.</t>
  </si>
  <si>
    <t>stanje na dan 31.12.2017.</t>
  </si>
  <si>
    <t>u razdoblju 1.1.2017. do 31.12.2017.</t>
  </si>
  <si>
    <t>01.01.-31.12.</t>
  </si>
  <si>
    <t>Godišnji financijski izvještaj poduzetnika GFI-POD</t>
  </si>
  <si>
    <t xml:space="preserve">                                                      Da (pripojeno Valamar Rivieri d.d. 29.12.2017.godine)</t>
  </si>
  <si>
    <t>01.01.-29.12. (pripojeno Valamar Rivieri d.d. 29.12.2017. godine)</t>
  </si>
  <si>
    <t>01.01.- 31.01.</t>
  </si>
  <si>
    <t>4. Odluka nadležnog tijela (prijedlog) o utvrđivanju godišnjih financijskih izvještaja;</t>
  </si>
  <si>
    <t>5. Odluka o prijedlogu raspodjele dobiti ili pokriću gubitka.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</si>
</sst>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Fill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0" fontId="17" fillId="0" borderId="18" xfId="65" applyFont="1" applyBorder="1" applyAlignment="1">
      <alignment/>
      <protection/>
    </xf>
    <xf numFmtId="0" fontId="3" fillId="0" borderId="27" xfId="59" applyFont="1" applyFill="1" applyBorder="1" applyAlignment="1" applyProtection="1">
      <alignment horizontal="center" vertical="center"/>
      <protection hidden="1" locked="0"/>
    </xf>
    <xf numFmtId="0" fontId="3" fillId="0" borderId="22" xfId="59" applyFont="1" applyFill="1" applyBorder="1" applyAlignment="1" applyProtection="1">
      <alignment horizontal="center" vertical="center"/>
      <protection hidden="1" locked="0"/>
    </xf>
    <xf numFmtId="0" fontId="0" fillId="0" borderId="0" xfId="58">
      <alignment/>
      <protection/>
    </xf>
    <xf numFmtId="0" fontId="19" fillId="0" borderId="0" xfId="58" applyFont="1">
      <alignment/>
      <protection/>
    </xf>
    <xf numFmtId="49" fontId="3" fillId="0" borderId="22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left" vertical="center"/>
      <protection hidden="1" locked="0"/>
    </xf>
    <xf numFmtId="49" fontId="3" fillId="0" borderId="22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60" applyNumberFormat="1" applyFont="1" applyFill="1" applyBorder="1" applyAlignment="1" applyProtection="1">
      <alignment vertical="center"/>
      <protection locked="0"/>
    </xf>
    <xf numFmtId="3" fontId="1" fillId="0" borderId="15" xfId="6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58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0" xfId="0" applyNumberFormat="1" applyFont="1" applyFill="1" applyBorder="1" applyAlignment="1">
      <alignment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17" fillId="0" borderId="0" xfId="65" applyFont="1" applyBorder="1" applyAlignment="1">
      <alignment/>
      <protection/>
    </xf>
    <xf numFmtId="3" fontId="0" fillId="0" borderId="32" xfId="0" applyNumberFormat="1" applyFont="1" applyFill="1" applyBorder="1" applyAlignment="1">
      <alignment vertical="center"/>
    </xf>
    <xf numFmtId="0" fontId="0" fillId="0" borderId="0" xfId="58" applyBorder="1">
      <alignment/>
      <protection/>
    </xf>
    <xf numFmtId="0" fontId="17" fillId="0" borderId="0" xfId="65" applyFont="1" applyBorder="1" applyAlignment="1">
      <alignment wrapText="1"/>
      <protection/>
    </xf>
    <xf numFmtId="0" fontId="17" fillId="0" borderId="33" xfId="65" applyFont="1" applyBorder="1" applyAlignment="1">
      <alignment/>
      <protection/>
    </xf>
    <xf numFmtId="0" fontId="17" fillId="0" borderId="34" xfId="65" applyFont="1" applyBorder="1" applyAlignment="1">
      <alignment/>
      <protection/>
    </xf>
    <xf numFmtId="0" fontId="17" fillId="0" borderId="35" xfId="65" applyFont="1" applyBorder="1" applyAlignment="1">
      <alignment/>
      <protection/>
    </xf>
    <xf numFmtId="0" fontId="17" fillId="0" borderId="36" xfId="65" applyFont="1" applyBorder="1" applyAlignment="1">
      <alignment/>
      <protection/>
    </xf>
    <xf numFmtId="0" fontId="3" fillId="0" borderId="37" xfId="59" applyFont="1" applyFill="1" applyBorder="1" applyAlignment="1" applyProtection="1">
      <alignment horizontal="center" vertical="center"/>
      <protection hidden="1" locked="0"/>
    </xf>
    <xf numFmtId="0" fontId="3" fillId="0" borderId="38" xfId="59" applyFont="1" applyFill="1" applyBorder="1" applyAlignment="1" applyProtection="1">
      <alignment horizontal="center" vertical="center"/>
      <protection hidden="1" locked="0"/>
    </xf>
    <xf numFmtId="0" fontId="3" fillId="0" borderId="39" xfId="59" applyFont="1" applyFill="1" applyBorder="1" applyAlignment="1" applyProtection="1">
      <alignment horizontal="center" vertical="center"/>
      <protection hidden="1" locked="0"/>
    </xf>
    <xf numFmtId="0" fontId="0" fillId="0" borderId="33" xfId="58" applyBorder="1">
      <alignment/>
      <protection/>
    </xf>
    <xf numFmtId="0" fontId="0" fillId="0" borderId="34" xfId="58" applyBorder="1">
      <alignment/>
      <protection/>
    </xf>
    <xf numFmtId="0" fontId="17" fillId="0" borderId="34" xfId="65" applyFont="1" applyBorder="1" applyAlignment="1">
      <alignment wrapText="1"/>
      <protection/>
    </xf>
    <xf numFmtId="0" fontId="7" fillId="0" borderId="36" xfId="58" applyFont="1" applyBorder="1" applyAlignment="1">
      <alignment horizontal="left"/>
      <protection/>
    </xf>
    <xf numFmtId="0" fontId="0" fillId="0" borderId="38" xfId="58" applyBorder="1" applyAlignment="1">
      <alignment horizontal="center"/>
      <protection/>
    </xf>
    <xf numFmtId="0" fontId="0" fillId="0" borderId="37" xfId="58" applyBorder="1" applyAlignment="1">
      <alignment horizontal="center"/>
      <protection/>
    </xf>
    <xf numFmtId="49" fontId="3" fillId="0" borderId="38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41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59" applyFont="1" applyFill="1" applyBorder="1" applyAlignment="1" applyProtection="1">
      <alignment horizontal="left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0" fontId="3" fillId="0" borderId="17" xfId="59" applyFont="1" applyFill="1" applyBorder="1" applyAlignment="1">
      <alignment/>
      <protection/>
    </xf>
    <xf numFmtId="0" fontId="3" fillId="0" borderId="24" xfId="59" applyFont="1" applyFill="1" applyBorder="1" applyAlignment="1">
      <alignment/>
      <protection/>
    </xf>
    <xf numFmtId="49" fontId="2" fillId="0" borderId="2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9" applyFont="1" applyFill="1" applyBorder="1" applyAlignment="1">
      <alignment/>
      <protection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43" xfId="59" applyFont="1" applyFill="1" applyBorder="1" applyAlignment="1">
      <alignment/>
      <protection/>
    </xf>
    <xf numFmtId="0" fontId="2" fillId="0" borderId="43" xfId="59" applyFont="1" applyFill="1" applyBorder="1" applyAlignment="1" applyProtection="1">
      <alignment horizontal="right" vertical="center"/>
      <protection hidden="1" locked="0"/>
    </xf>
    <xf numFmtId="0" fontId="2" fillId="0" borderId="42" xfId="59" applyFont="1" applyFill="1" applyBorder="1" applyAlignment="1" applyProtection="1">
      <alignment horizontal="right" vertical="center"/>
      <protection hidden="1" locked="0"/>
    </xf>
    <xf numFmtId="49" fontId="2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44" xfId="59" applyFont="1" applyBorder="1" applyAlignment="1" applyProtection="1">
      <alignment horizontal="center" vertical="top"/>
      <protection hidden="1"/>
    </xf>
    <xf numFmtId="0" fontId="3" fillId="0" borderId="44" xfId="59" applyFont="1" applyBorder="1" applyAlignment="1">
      <alignment horizontal="center"/>
      <protection/>
    </xf>
    <xf numFmtId="0" fontId="3" fillId="0" borderId="45" xfId="59" applyFont="1" applyBorder="1" applyAlignment="1">
      <alignment/>
      <protection/>
    </xf>
    <xf numFmtId="0" fontId="3" fillId="0" borderId="25" xfId="59" applyFont="1" applyBorder="1" applyAlignment="1" applyProtection="1">
      <alignment horizontal="right" wrapText="1"/>
      <protection hidden="1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10" fillId="0" borderId="46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6" fillId="0" borderId="0" xfId="65" applyFont="1" applyBorder="1" applyAlignment="1" applyProtection="1">
      <alignment horizontal="left"/>
      <protection hidden="1"/>
    </xf>
    <xf numFmtId="0" fontId="17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2" fillId="0" borderId="22" xfId="59" applyFont="1" applyFill="1" applyBorder="1" applyAlignment="1">
      <alignment horizontal="right"/>
      <protection/>
    </xf>
    <xf numFmtId="0" fontId="2" fillId="0" borderId="43" xfId="59" applyFont="1" applyFill="1" applyBorder="1" applyAlignment="1">
      <alignment horizontal="right"/>
      <protection/>
    </xf>
    <xf numFmtId="0" fontId="2" fillId="0" borderId="42" xfId="59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43" xfId="0" applyFont="1" applyFill="1" applyBorder="1" applyAlignment="1" applyProtection="1">
      <alignment horizontal="left" vertical="center" wrapText="1"/>
      <protection hidden="1"/>
    </xf>
    <xf numFmtId="0" fontId="7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58" xfId="59" applyFont="1" applyFill="1" applyBorder="1" applyAlignment="1" applyProtection="1">
      <alignment horizontal="right" vertical="center"/>
      <protection hidden="1" locked="0"/>
    </xf>
    <xf numFmtId="0" fontId="3" fillId="0" borderId="43" xfId="59" applyFont="1" applyFill="1" applyBorder="1" applyAlignment="1" applyProtection="1">
      <alignment horizontal="right" vertical="center"/>
      <protection hidden="1" locked="0"/>
    </xf>
    <xf numFmtId="0" fontId="3" fillId="0" borderId="42" xfId="59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Fill="1" applyBorder="1" applyAlignment="1" applyProtection="1">
      <alignment horizontal="left" vertical="center"/>
      <protection hidden="1" locked="0"/>
    </xf>
    <xf numFmtId="0" fontId="3" fillId="0" borderId="39" xfId="59" applyFont="1" applyFill="1" applyBorder="1" applyAlignment="1" applyProtection="1">
      <alignment horizontal="left" vertical="center"/>
      <protection hidden="1" locked="0"/>
    </xf>
    <xf numFmtId="0" fontId="3" fillId="0" borderId="59" xfId="59" applyFont="1" applyFill="1" applyBorder="1" applyAlignment="1" applyProtection="1">
      <alignment horizontal="right" vertical="center"/>
      <protection hidden="1" locked="0"/>
    </xf>
    <xf numFmtId="0" fontId="3" fillId="0" borderId="60" xfId="59" applyFont="1" applyFill="1" applyBorder="1" applyAlignment="1" applyProtection="1">
      <alignment horizontal="right" vertical="center"/>
      <protection hidden="1" locked="0"/>
    </xf>
    <xf numFmtId="0" fontId="3" fillId="0" borderId="61" xfId="59" applyFont="1" applyFill="1" applyBorder="1" applyAlignment="1" applyProtection="1">
      <alignment horizontal="right" vertical="center"/>
      <protection hidden="1" locked="0"/>
    </xf>
    <xf numFmtId="0" fontId="3" fillId="0" borderId="62" xfId="59" applyFont="1" applyFill="1" applyBorder="1" applyAlignment="1" applyProtection="1">
      <alignment horizontal="righ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63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3" fillId="0" borderId="34" xfId="59" applyFont="1" applyFill="1" applyBorder="1" applyAlignment="1" applyProtection="1">
      <alignment horizontal="left" vertical="center"/>
      <protection hidden="1" locked="0"/>
    </xf>
    <xf numFmtId="0" fontId="10" fillId="0" borderId="0" xfId="65" applyFont="1" applyAlignment="1">
      <alignment/>
      <protection/>
    </xf>
    <xf numFmtId="0" fontId="15" fillId="0" borderId="0" xfId="65" applyFont="1" applyBorder="1" applyAlignment="1">
      <alignment horizontal="justify" vertical="top" wrapText="1"/>
      <protection/>
    </xf>
    <xf numFmtId="0" fontId="9" fillId="0" borderId="64" xfId="65" applyBorder="1" applyAlignment="1">
      <alignment/>
      <protection/>
    </xf>
    <xf numFmtId="0" fontId="9" fillId="0" borderId="44" xfId="65" applyBorder="1" applyAlignment="1">
      <alignment/>
      <protection/>
    </xf>
    <xf numFmtId="0" fontId="9" fillId="0" borderId="65" xfId="65" applyBorder="1" applyAlignment="1">
      <alignment/>
      <protection/>
    </xf>
    <xf numFmtId="0" fontId="3" fillId="0" borderId="28" xfId="59" applyFont="1" applyFill="1" applyBorder="1" applyAlignment="1" applyProtection="1">
      <alignment horizontal="right" vertical="center"/>
      <protection hidden="1" locked="0"/>
    </xf>
    <xf numFmtId="0" fontId="3" fillId="0" borderId="29" xfId="59" applyFont="1" applyFill="1" applyBorder="1" applyAlignment="1" applyProtection="1">
      <alignment horizontal="right" vertical="center"/>
      <protection hidden="1" locked="0"/>
    </xf>
    <xf numFmtId="0" fontId="13" fillId="0" borderId="0" xfId="59" applyFont="1" applyBorder="1" applyAlignment="1" applyProtection="1">
      <alignment/>
      <protection hidden="1"/>
    </xf>
    <xf numFmtId="0" fontId="13" fillId="0" borderId="25" xfId="59" applyFont="1" applyBorder="1" applyAlignment="1" applyProtection="1">
      <alignment/>
      <protection hidden="1"/>
    </xf>
    <xf numFmtId="0" fontId="13" fillId="0" borderId="16" xfId="59" applyFont="1" applyBorder="1" applyAlignment="1" applyProtection="1">
      <alignment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_TFI-POD" xfId="59"/>
    <cellStyle name="Normalno 2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="110" zoomScaleSheetLayoutView="110" zoomScalePageLayoutView="0" workbookViewId="0" topLeftCell="A37">
      <selection activeCell="F63" sqref="F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421875" style="11" customWidth="1"/>
    <col min="9" max="9" width="14.421875" style="11" customWidth="1"/>
    <col min="10" max="16384" width="9.140625" style="11" customWidth="1"/>
  </cols>
  <sheetData>
    <row r="1" spans="1:12" ht="15">
      <c r="A1" s="233" t="s">
        <v>235</v>
      </c>
      <c r="B1" s="234"/>
      <c r="C1" s="234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90" t="s">
        <v>236</v>
      </c>
      <c r="B2" s="191"/>
      <c r="C2" s="191"/>
      <c r="D2" s="192"/>
      <c r="E2" s="98" t="s">
        <v>377</v>
      </c>
      <c r="F2" s="12"/>
      <c r="G2" s="13" t="s">
        <v>237</v>
      </c>
      <c r="H2" s="98" t="s">
        <v>387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 customHeight="1">
      <c r="A4" s="193" t="s">
        <v>391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96" t="s">
        <v>238</v>
      </c>
      <c r="B6" s="197"/>
      <c r="C6" s="179" t="s">
        <v>306</v>
      </c>
      <c r="D6" s="180"/>
      <c r="E6" s="200"/>
      <c r="F6" s="200"/>
      <c r="G6" s="200"/>
      <c r="H6" s="200"/>
      <c r="I6" s="124"/>
      <c r="J6" s="10"/>
      <c r="K6" s="10"/>
      <c r="L6" s="10"/>
    </row>
    <row r="7" spans="1:12" ht="12.75">
      <c r="A7" s="81"/>
      <c r="B7" s="21"/>
      <c r="C7" s="23"/>
      <c r="D7" s="23"/>
      <c r="E7" s="200"/>
      <c r="F7" s="200"/>
      <c r="G7" s="200"/>
      <c r="H7" s="200"/>
      <c r="I7" s="124"/>
      <c r="J7" s="10"/>
      <c r="K7" s="10"/>
      <c r="L7" s="10"/>
    </row>
    <row r="8" spans="1:12" ht="12.75">
      <c r="A8" s="198" t="s">
        <v>239</v>
      </c>
      <c r="B8" s="199"/>
      <c r="C8" s="179" t="s">
        <v>307</v>
      </c>
      <c r="D8" s="180"/>
      <c r="E8" s="200"/>
      <c r="F8" s="200"/>
      <c r="G8" s="200"/>
      <c r="H8" s="200"/>
      <c r="I8" s="125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5"/>
      <c r="J9" s="10"/>
      <c r="K9" s="10"/>
      <c r="L9" s="10"/>
    </row>
    <row r="10" spans="1:12" ht="12.75">
      <c r="A10" s="187" t="s">
        <v>240</v>
      </c>
      <c r="B10" s="188"/>
      <c r="C10" s="179" t="s">
        <v>308</v>
      </c>
      <c r="D10" s="180"/>
      <c r="E10" s="23"/>
      <c r="F10" s="23"/>
      <c r="G10" s="23"/>
      <c r="H10" s="23"/>
      <c r="I10" s="125"/>
      <c r="J10" s="10"/>
      <c r="K10" s="10"/>
      <c r="L10" s="10"/>
    </row>
    <row r="11" spans="1:12" ht="12.75">
      <c r="A11" s="189"/>
      <c r="B11" s="188"/>
      <c r="C11" s="23"/>
      <c r="D11" s="23"/>
      <c r="E11" s="23"/>
      <c r="F11" s="23"/>
      <c r="G11" s="23"/>
      <c r="H11" s="23"/>
      <c r="I11" s="125"/>
      <c r="J11" s="10"/>
      <c r="K11" s="10"/>
      <c r="L11" s="10"/>
    </row>
    <row r="12" spans="1:12" ht="12.75">
      <c r="A12" s="196" t="s">
        <v>241</v>
      </c>
      <c r="B12" s="197"/>
      <c r="C12" s="201" t="s">
        <v>309</v>
      </c>
      <c r="D12" s="202"/>
      <c r="E12" s="202"/>
      <c r="F12" s="202"/>
      <c r="G12" s="202"/>
      <c r="H12" s="202"/>
      <c r="I12" s="203"/>
      <c r="J12" s="10"/>
      <c r="K12" s="10"/>
      <c r="L12" s="10"/>
    </row>
    <row r="13" spans="1:12" ht="12.75">
      <c r="A13" s="81"/>
      <c r="B13" s="21"/>
      <c r="C13" s="109"/>
      <c r="D13" s="110"/>
      <c r="E13" s="110"/>
      <c r="F13" s="110"/>
      <c r="G13" s="110"/>
      <c r="H13" s="110"/>
      <c r="I13" s="126"/>
      <c r="J13" s="10"/>
      <c r="K13" s="10"/>
      <c r="L13" s="10"/>
    </row>
    <row r="14" spans="1:12" ht="12.75">
      <c r="A14" s="196" t="s">
        <v>242</v>
      </c>
      <c r="B14" s="197"/>
      <c r="C14" s="204">
        <v>52440</v>
      </c>
      <c r="D14" s="205"/>
      <c r="E14" s="110"/>
      <c r="F14" s="201" t="s">
        <v>310</v>
      </c>
      <c r="G14" s="202"/>
      <c r="H14" s="202"/>
      <c r="I14" s="203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5"/>
      <c r="J15" s="10"/>
      <c r="K15" s="10"/>
      <c r="L15" s="10"/>
    </row>
    <row r="16" spans="1:12" ht="12.75">
      <c r="A16" s="196" t="s">
        <v>243</v>
      </c>
      <c r="B16" s="197"/>
      <c r="C16" s="201" t="s">
        <v>311</v>
      </c>
      <c r="D16" s="202"/>
      <c r="E16" s="202"/>
      <c r="F16" s="202"/>
      <c r="G16" s="202"/>
      <c r="H16" s="202"/>
      <c r="I16" s="203"/>
      <c r="J16" s="10"/>
      <c r="K16" s="10"/>
      <c r="L16" s="10"/>
    </row>
    <row r="17" spans="1:12" ht="12.75">
      <c r="A17" s="81"/>
      <c r="B17" s="21"/>
      <c r="C17" s="110"/>
      <c r="D17" s="110"/>
      <c r="E17" s="110"/>
      <c r="F17" s="110"/>
      <c r="G17" s="110"/>
      <c r="H17" s="110"/>
      <c r="I17" s="126"/>
      <c r="J17" s="10"/>
      <c r="K17" s="10"/>
      <c r="L17" s="10"/>
    </row>
    <row r="18" spans="1:12" ht="12.75">
      <c r="A18" s="196" t="s">
        <v>244</v>
      </c>
      <c r="B18" s="197"/>
      <c r="C18" s="206" t="s">
        <v>312</v>
      </c>
      <c r="D18" s="207"/>
      <c r="E18" s="207"/>
      <c r="F18" s="207"/>
      <c r="G18" s="207"/>
      <c r="H18" s="207"/>
      <c r="I18" s="208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5"/>
      <c r="J19" s="10"/>
      <c r="K19" s="10"/>
      <c r="L19" s="10"/>
    </row>
    <row r="20" spans="1:12" ht="12.75">
      <c r="A20" s="196" t="s">
        <v>245</v>
      </c>
      <c r="B20" s="197"/>
      <c r="C20" s="209" t="s">
        <v>313</v>
      </c>
      <c r="D20" s="207"/>
      <c r="E20" s="207"/>
      <c r="F20" s="207"/>
      <c r="G20" s="207"/>
      <c r="H20" s="207"/>
      <c r="I20" s="208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5"/>
      <c r="J21" s="10"/>
      <c r="K21" s="10"/>
      <c r="L21" s="10"/>
    </row>
    <row r="22" spans="1:12" ht="12.75">
      <c r="A22" s="196" t="s">
        <v>246</v>
      </c>
      <c r="B22" s="197"/>
      <c r="C22" s="99">
        <v>348</v>
      </c>
      <c r="D22" s="201" t="s">
        <v>310</v>
      </c>
      <c r="E22" s="210"/>
      <c r="F22" s="211"/>
      <c r="G22" s="212"/>
      <c r="H22" s="213"/>
      <c r="I22" s="127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5"/>
      <c r="J23" s="10"/>
      <c r="K23" s="10"/>
      <c r="L23" s="10"/>
    </row>
    <row r="24" spans="1:12" ht="12.75">
      <c r="A24" s="196" t="s">
        <v>247</v>
      </c>
      <c r="B24" s="197"/>
      <c r="C24" s="99">
        <v>18</v>
      </c>
      <c r="D24" s="201" t="s">
        <v>314</v>
      </c>
      <c r="E24" s="210"/>
      <c r="F24" s="210"/>
      <c r="G24" s="211"/>
      <c r="H24" s="128" t="s">
        <v>248</v>
      </c>
      <c r="I24" s="152">
        <f>2565+289</f>
        <v>2854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3"/>
      <c r="H25" s="123" t="s">
        <v>315</v>
      </c>
      <c r="I25" s="129"/>
      <c r="J25" s="10"/>
      <c r="K25" s="10"/>
      <c r="L25" s="10"/>
    </row>
    <row r="26" spans="1:12" ht="12.75">
      <c r="A26" s="196" t="s">
        <v>249</v>
      </c>
      <c r="B26" s="197"/>
      <c r="C26" s="100" t="s">
        <v>316</v>
      </c>
      <c r="D26" s="24"/>
      <c r="E26" s="130"/>
      <c r="F26" s="23"/>
      <c r="G26" s="214" t="s">
        <v>250</v>
      </c>
      <c r="H26" s="215"/>
      <c r="I26" s="101" t="s">
        <v>317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16" t="s">
        <v>251</v>
      </c>
      <c r="B28" s="217"/>
      <c r="C28" s="218"/>
      <c r="D28" s="218"/>
      <c r="E28" s="217" t="s">
        <v>252</v>
      </c>
      <c r="F28" s="219"/>
      <c r="G28" s="219"/>
      <c r="H28" s="218" t="s">
        <v>253</v>
      </c>
      <c r="I28" s="220"/>
      <c r="J28" s="10"/>
      <c r="K28" s="10"/>
      <c r="L28" s="10"/>
    </row>
    <row r="29" spans="1:12" ht="12.75">
      <c r="A29" s="106"/>
      <c r="B29" s="107"/>
      <c r="C29" s="108"/>
      <c r="D29" s="108"/>
      <c r="E29" s="107"/>
      <c r="F29" s="121"/>
      <c r="G29" s="121"/>
      <c r="H29" s="108"/>
      <c r="I29" s="122"/>
      <c r="J29" s="10"/>
      <c r="K29" s="10"/>
      <c r="L29" s="10"/>
    </row>
    <row r="30" spans="1:12" s="114" customFormat="1" ht="12.75">
      <c r="A30" s="177" t="s">
        <v>369</v>
      </c>
      <c r="B30" s="178"/>
      <c r="C30" s="178"/>
      <c r="D30" s="186"/>
      <c r="E30" s="177" t="s">
        <v>370</v>
      </c>
      <c r="F30" s="178"/>
      <c r="G30" s="178"/>
      <c r="H30" s="179" t="s">
        <v>371</v>
      </c>
      <c r="I30" s="180"/>
      <c r="J30" s="113"/>
      <c r="K30" s="113"/>
      <c r="L30" s="113"/>
    </row>
    <row r="31" spans="1:12" s="114" customFormat="1" ht="12.75">
      <c r="A31" s="177" t="s">
        <v>353</v>
      </c>
      <c r="B31" s="178"/>
      <c r="C31" s="178"/>
      <c r="D31" s="186"/>
      <c r="E31" s="177" t="s">
        <v>354</v>
      </c>
      <c r="F31" s="178"/>
      <c r="G31" s="178"/>
      <c r="H31" s="179" t="s">
        <v>355</v>
      </c>
      <c r="I31" s="180"/>
      <c r="J31" s="113"/>
      <c r="K31" s="113"/>
      <c r="L31" s="113"/>
    </row>
    <row r="32" spans="1:12" s="114" customFormat="1" ht="12.75">
      <c r="A32" s="181" t="s">
        <v>356</v>
      </c>
      <c r="B32" s="224"/>
      <c r="C32" s="224"/>
      <c r="D32" s="225"/>
      <c r="E32" s="250" t="s">
        <v>354</v>
      </c>
      <c r="F32" s="251"/>
      <c r="G32" s="252"/>
      <c r="H32" s="184" t="s">
        <v>357</v>
      </c>
      <c r="I32" s="185"/>
      <c r="J32" s="113"/>
      <c r="K32" s="113"/>
      <c r="L32" s="113"/>
    </row>
    <row r="33" spans="1:12" s="114" customFormat="1" ht="12.75">
      <c r="A33" s="181" t="s">
        <v>358</v>
      </c>
      <c r="B33" s="224"/>
      <c r="C33" s="224"/>
      <c r="D33" s="225"/>
      <c r="E33" s="181" t="s">
        <v>354</v>
      </c>
      <c r="F33" s="224"/>
      <c r="G33" s="225"/>
      <c r="H33" s="184" t="s">
        <v>359</v>
      </c>
      <c r="I33" s="185"/>
      <c r="J33" s="113"/>
      <c r="K33" s="113"/>
      <c r="L33" s="113"/>
    </row>
    <row r="34" spans="1:12" ht="12.75">
      <c r="A34" s="181" t="s">
        <v>360</v>
      </c>
      <c r="B34" s="224"/>
      <c r="C34" s="224"/>
      <c r="D34" s="225"/>
      <c r="E34" s="181" t="s">
        <v>354</v>
      </c>
      <c r="F34" s="224"/>
      <c r="G34" s="225"/>
      <c r="H34" s="184" t="s">
        <v>361</v>
      </c>
      <c r="I34" s="185"/>
      <c r="J34" s="10"/>
      <c r="K34" s="10"/>
      <c r="L34" s="10"/>
    </row>
    <row r="35" spans="1:12" ht="12.75">
      <c r="A35" s="177" t="s">
        <v>319</v>
      </c>
      <c r="B35" s="178"/>
      <c r="C35" s="178"/>
      <c r="D35" s="186"/>
      <c r="E35" s="177" t="s">
        <v>320</v>
      </c>
      <c r="F35" s="178"/>
      <c r="G35" s="178"/>
      <c r="H35" s="179" t="s">
        <v>321</v>
      </c>
      <c r="I35" s="180"/>
      <c r="J35" s="10"/>
      <c r="K35" s="10"/>
      <c r="L35" s="10"/>
    </row>
    <row r="36" spans="1:12" ht="12.75">
      <c r="A36" s="177" t="s">
        <v>322</v>
      </c>
      <c r="B36" s="178"/>
      <c r="C36" s="178"/>
      <c r="D36" s="186"/>
      <c r="E36" s="177" t="s">
        <v>318</v>
      </c>
      <c r="F36" s="178"/>
      <c r="G36" s="178"/>
      <c r="H36" s="179" t="s">
        <v>323</v>
      </c>
      <c r="I36" s="180"/>
      <c r="J36" s="10"/>
      <c r="K36" s="10"/>
      <c r="L36" s="10"/>
    </row>
    <row r="37" spans="1:12" ht="12.75">
      <c r="A37" s="177" t="s">
        <v>324</v>
      </c>
      <c r="B37" s="178"/>
      <c r="C37" s="178"/>
      <c r="D37" s="186"/>
      <c r="E37" s="177" t="s">
        <v>325</v>
      </c>
      <c r="F37" s="178"/>
      <c r="G37" s="178"/>
      <c r="H37" s="179" t="s">
        <v>326</v>
      </c>
      <c r="I37" s="180"/>
      <c r="J37" s="10"/>
      <c r="K37" s="10"/>
      <c r="L37" s="10"/>
    </row>
    <row r="38" spans="1:12" ht="12.75">
      <c r="A38" s="177" t="s">
        <v>339</v>
      </c>
      <c r="B38" s="178"/>
      <c r="C38" s="178"/>
      <c r="D38" s="186"/>
      <c r="E38" s="177" t="s">
        <v>325</v>
      </c>
      <c r="F38" s="178"/>
      <c r="G38" s="178"/>
      <c r="H38" s="179" t="s">
        <v>327</v>
      </c>
      <c r="I38" s="180"/>
      <c r="J38" s="10"/>
      <c r="K38" s="10"/>
      <c r="L38" s="10"/>
    </row>
    <row r="39" spans="1:12" ht="12.75">
      <c r="A39" s="177" t="s">
        <v>338</v>
      </c>
      <c r="B39" s="178"/>
      <c r="C39" s="178"/>
      <c r="D39" s="186"/>
      <c r="E39" s="177" t="s">
        <v>325</v>
      </c>
      <c r="F39" s="178"/>
      <c r="G39" s="178"/>
      <c r="H39" s="179" t="s">
        <v>328</v>
      </c>
      <c r="I39" s="180"/>
      <c r="J39" s="10"/>
      <c r="K39" s="10"/>
      <c r="L39" s="10"/>
    </row>
    <row r="40" spans="1:12" ht="12.75">
      <c r="A40" s="177" t="s">
        <v>329</v>
      </c>
      <c r="B40" s="178"/>
      <c r="C40" s="178"/>
      <c r="D40" s="186"/>
      <c r="E40" s="177" t="s">
        <v>325</v>
      </c>
      <c r="F40" s="178"/>
      <c r="G40" s="178"/>
      <c r="H40" s="179" t="s">
        <v>330</v>
      </c>
      <c r="I40" s="180"/>
      <c r="J40" s="10"/>
      <c r="K40" s="10"/>
      <c r="L40" s="10"/>
    </row>
    <row r="41" spans="1:12" ht="12.75">
      <c r="A41" s="181" t="s">
        <v>331</v>
      </c>
      <c r="B41" s="223"/>
      <c r="C41" s="182"/>
      <c r="D41" s="183"/>
      <c r="E41" s="181" t="s">
        <v>325</v>
      </c>
      <c r="F41" s="182"/>
      <c r="G41" s="183"/>
      <c r="H41" s="184" t="s">
        <v>332</v>
      </c>
      <c r="I41" s="185"/>
      <c r="J41" s="10"/>
      <c r="K41" s="10"/>
      <c r="L41" s="10"/>
    </row>
    <row r="42" spans="1:12" ht="12.75">
      <c r="A42" s="181" t="s">
        <v>379</v>
      </c>
      <c r="B42" s="224"/>
      <c r="C42" s="224"/>
      <c r="D42" s="225"/>
      <c r="E42" s="181" t="s">
        <v>383</v>
      </c>
      <c r="F42" s="224"/>
      <c r="G42" s="225"/>
      <c r="H42" s="226" t="s">
        <v>384</v>
      </c>
      <c r="I42" s="180"/>
      <c r="J42" s="10"/>
      <c r="K42" s="10"/>
      <c r="L42" s="10"/>
    </row>
    <row r="43" spans="1:12" ht="12.75">
      <c r="A43" s="104"/>
      <c r="B43" s="105"/>
      <c r="C43" s="105"/>
      <c r="D43" s="105"/>
      <c r="E43" s="22"/>
      <c r="F43" s="105"/>
      <c r="G43" s="105"/>
      <c r="H43" s="146"/>
      <c r="I43" s="145"/>
      <c r="J43" s="10"/>
      <c r="K43" s="10"/>
      <c r="L43" s="10"/>
    </row>
    <row r="44" spans="1:12" ht="12.75">
      <c r="A44" s="187" t="s">
        <v>254</v>
      </c>
      <c r="B44" s="230"/>
      <c r="C44" s="179"/>
      <c r="D44" s="180"/>
      <c r="E44" s="25"/>
      <c r="F44" s="201"/>
      <c r="G44" s="231"/>
      <c r="H44" s="231"/>
      <c r="I44" s="232"/>
      <c r="J44" s="10"/>
      <c r="K44" s="10"/>
      <c r="L44" s="10"/>
    </row>
    <row r="45" spans="1:12" ht="12.75">
      <c r="A45" s="84"/>
      <c r="B45" s="26"/>
      <c r="C45" s="239"/>
      <c r="D45" s="240"/>
      <c r="E45" s="16"/>
      <c r="F45" s="239"/>
      <c r="G45" s="241"/>
      <c r="H45" s="28"/>
      <c r="I45" s="85"/>
      <c r="J45" s="10"/>
      <c r="K45" s="10"/>
      <c r="L45" s="10"/>
    </row>
    <row r="46" spans="1:12" ht="12.75">
      <c r="A46" s="187" t="s">
        <v>255</v>
      </c>
      <c r="B46" s="230"/>
      <c r="C46" s="201" t="s">
        <v>333</v>
      </c>
      <c r="D46" s="221"/>
      <c r="E46" s="221"/>
      <c r="F46" s="221"/>
      <c r="G46" s="221"/>
      <c r="H46" s="221"/>
      <c r="I46" s="222"/>
      <c r="J46" s="10"/>
      <c r="K46" s="10"/>
      <c r="L46" s="10"/>
    </row>
    <row r="47" spans="1:12" ht="12.75">
      <c r="A47" s="81"/>
      <c r="B47" s="21"/>
      <c r="C47" s="103" t="s">
        <v>256</v>
      </c>
      <c r="D47" s="23"/>
      <c r="E47" s="23"/>
      <c r="F47" s="23"/>
      <c r="G47" s="23"/>
      <c r="H47" s="23"/>
      <c r="I47" s="125"/>
      <c r="J47" s="10"/>
      <c r="K47" s="10"/>
      <c r="L47" s="10"/>
    </row>
    <row r="48" spans="1:12" ht="12.75">
      <c r="A48" s="187" t="s">
        <v>257</v>
      </c>
      <c r="B48" s="230"/>
      <c r="C48" s="236" t="s">
        <v>334</v>
      </c>
      <c r="D48" s="237"/>
      <c r="E48" s="238"/>
      <c r="F48" s="23"/>
      <c r="G48" s="128" t="s">
        <v>258</v>
      </c>
      <c r="H48" s="236" t="s">
        <v>335</v>
      </c>
      <c r="I48" s="238"/>
      <c r="J48" s="10"/>
      <c r="K48" s="10"/>
      <c r="L48" s="10"/>
    </row>
    <row r="49" spans="1:12" ht="12.75">
      <c r="A49" s="81"/>
      <c r="B49" s="21"/>
      <c r="C49" s="103"/>
      <c r="D49" s="23"/>
      <c r="E49" s="23"/>
      <c r="F49" s="23"/>
      <c r="G49" s="23"/>
      <c r="H49" s="23"/>
      <c r="I49" s="125"/>
      <c r="J49" s="10"/>
      <c r="K49" s="10"/>
      <c r="L49" s="10"/>
    </row>
    <row r="50" spans="1:12" ht="12.75">
      <c r="A50" s="187" t="s">
        <v>244</v>
      </c>
      <c r="B50" s="230"/>
      <c r="C50" s="244" t="s">
        <v>336</v>
      </c>
      <c r="D50" s="237"/>
      <c r="E50" s="237"/>
      <c r="F50" s="237"/>
      <c r="G50" s="237"/>
      <c r="H50" s="237"/>
      <c r="I50" s="238"/>
      <c r="J50" s="10"/>
      <c r="K50" s="10"/>
      <c r="L50" s="10"/>
    </row>
    <row r="51" spans="1:12" ht="12.75">
      <c r="A51" s="81"/>
      <c r="B51" s="21"/>
      <c r="C51" s="23"/>
      <c r="D51" s="23"/>
      <c r="E51" s="23"/>
      <c r="F51" s="23"/>
      <c r="G51" s="23"/>
      <c r="H51" s="23"/>
      <c r="I51" s="125"/>
      <c r="J51" s="10"/>
      <c r="K51" s="10"/>
      <c r="L51" s="10"/>
    </row>
    <row r="52" spans="1:12" ht="12.75">
      <c r="A52" s="196" t="s">
        <v>259</v>
      </c>
      <c r="B52" s="197"/>
      <c r="C52" s="236" t="s">
        <v>362</v>
      </c>
      <c r="D52" s="237"/>
      <c r="E52" s="237"/>
      <c r="F52" s="237"/>
      <c r="G52" s="237"/>
      <c r="H52" s="237"/>
      <c r="I52" s="203"/>
      <c r="J52" s="10"/>
      <c r="K52" s="10"/>
      <c r="L52" s="10"/>
    </row>
    <row r="53" spans="1:12" ht="12.75">
      <c r="A53" s="86"/>
      <c r="B53" s="20"/>
      <c r="C53" s="235" t="s">
        <v>260</v>
      </c>
      <c r="D53" s="235"/>
      <c r="E53" s="235"/>
      <c r="F53" s="235"/>
      <c r="G53" s="235"/>
      <c r="H53" s="235"/>
      <c r="I53" s="87"/>
      <c r="J53" s="10"/>
      <c r="K53" s="10"/>
      <c r="L53" s="10"/>
    </row>
    <row r="54" spans="1:12" ht="12.75">
      <c r="A54" s="86"/>
      <c r="B54" s="20"/>
      <c r="C54" s="29"/>
      <c r="D54" s="29"/>
      <c r="E54" s="29"/>
      <c r="F54" s="29"/>
      <c r="G54" s="29"/>
      <c r="H54" s="29"/>
      <c r="I54" s="87"/>
      <c r="J54" s="10"/>
      <c r="K54" s="10"/>
      <c r="L54" s="10"/>
    </row>
    <row r="55" spans="1:12" ht="13.5">
      <c r="A55" s="86"/>
      <c r="B55" s="245" t="s">
        <v>261</v>
      </c>
      <c r="C55" s="246"/>
      <c r="D55" s="246"/>
      <c r="E55" s="246"/>
      <c r="F55" s="40"/>
      <c r="G55" s="40"/>
      <c r="H55" s="40"/>
      <c r="I55" s="88"/>
      <c r="J55" s="10"/>
      <c r="K55" s="10"/>
      <c r="L55" s="10"/>
    </row>
    <row r="56" spans="1:12" ht="12.75">
      <c r="A56" s="86"/>
      <c r="B56" s="247" t="s">
        <v>340</v>
      </c>
      <c r="C56" s="248"/>
      <c r="D56" s="248"/>
      <c r="E56" s="248"/>
      <c r="F56" s="248"/>
      <c r="G56" s="248"/>
      <c r="H56" s="248"/>
      <c r="I56" s="249"/>
      <c r="J56" s="10"/>
      <c r="K56" s="10"/>
      <c r="L56" s="10"/>
    </row>
    <row r="57" spans="1:12" ht="12.75">
      <c r="A57" s="86"/>
      <c r="B57" s="247" t="s">
        <v>293</v>
      </c>
      <c r="C57" s="248"/>
      <c r="D57" s="248"/>
      <c r="E57" s="248"/>
      <c r="F57" s="248"/>
      <c r="G57" s="248"/>
      <c r="H57" s="248"/>
      <c r="I57" s="88"/>
      <c r="J57" s="10"/>
      <c r="K57" s="10"/>
      <c r="L57" s="10"/>
    </row>
    <row r="58" spans="1:12" ht="12.75">
      <c r="A58" s="86"/>
      <c r="B58" s="247" t="s">
        <v>294</v>
      </c>
      <c r="C58" s="248"/>
      <c r="D58" s="248"/>
      <c r="E58" s="248"/>
      <c r="F58" s="248"/>
      <c r="G58" s="248"/>
      <c r="H58" s="248"/>
      <c r="I58" s="249"/>
      <c r="J58" s="10"/>
      <c r="K58" s="10"/>
      <c r="L58" s="10"/>
    </row>
    <row r="59" spans="1:12" ht="12.75">
      <c r="A59" s="86"/>
      <c r="B59" s="247" t="s">
        <v>295</v>
      </c>
      <c r="C59" s="248"/>
      <c r="D59" s="248"/>
      <c r="E59" s="248"/>
      <c r="F59" s="248"/>
      <c r="G59" s="248"/>
      <c r="H59" s="248"/>
      <c r="I59" s="249"/>
      <c r="J59" s="10"/>
      <c r="K59" s="10"/>
      <c r="L59" s="10"/>
    </row>
    <row r="60" spans="1:12" ht="12.75">
      <c r="A60" s="384"/>
      <c r="B60" s="382" t="s">
        <v>395</v>
      </c>
      <c r="C60" s="382"/>
      <c r="D60" s="382"/>
      <c r="E60" s="382"/>
      <c r="F60" s="382"/>
      <c r="G60" s="382"/>
      <c r="H60" s="382"/>
      <c r="I60" s="383"/>
      <c r="J60" s="10"/>
      <c r="K60" s="10"/>
      <c r="L60" s="10"/>
    </row>
    <row r="61" spans="1:12" ht="12.75">
      <c r="A61" s="384"/>
      <c r="B61" s="382" t="s">
        <v>396</v>
      </c>
      <c r="C61" s="382"/>
      <c r="D61" s="382"/>
      <c r="E61" s="382"/>
      <c r="F61" s="382"/>
      <c r="G61" s="382"/>
      <c r="H61" s="382"/>
      <c r="I61" s="383"/>
      <c r="J61" s="10"/>
      <c r="K61" s="10"/>
      <c r="L61" s="10"/>
    </row>
    <row r="62" spans="1:12" ht="12.75">
      <c r="A62" s="86"/>
      <c r="B62" s="89"/>
      <c r="C62" s="90"/>
      <c r="D62" s="90"/>
      <c r="E62" s="90"/>
      <c r="F62" s="90"/>
      <c r="G62" s="90"/>
      <c r="H62" s="90"/>
      <c r="I62" s="91"/>
      <c r="J62" s="10"/>
      <c r="K62" s="10"/>
      <c r="L62" s="10"/>
    </row>
    <row r="63" spans="1:9" ht="13.5" thickBot="1">
      <c r="A63" s="92" t="s">
        <v>262</v>
      </c>
      <c r="B63" s="16"/>
      <c r="C63" s="16"/>
      <c r="D63" s="16"/>
      <c r="E63" s="16"/>
      <c r="F63" s="16"/>
      <c r="G63" s="30"/>
      <c r="H63" s="31"/>
      <c r="I63" s="93"/>
    </row>
    <row r="64" spans="1:9" ht="12.75">
      <c r="A64" s="78"/>
      <c r="B64" s="16"/>
      <c r="C64" s="16"/>
      <c r="D64" s="16"/>
      <c r="E64" s="20" t="s">
        <v>263</v>
      </c>
      <c r="F64" s="27"/>
      <c r="G64" s="227" t="s">
        <v>264</v>
      </c>
      <c r="H64" s="228"/>
      <c r="I64" s="229"/>
    </row>
    <row r="65" spans="1:9" ht="12.75">
      <c r="A65" s="94"/>
      <c r="B65" s="95"/>
      <c r="C65" s="96"/>
      <c r="D65" s="96"/>
      <c r="E65" s="96"/>
      <c r="F65" s="96"/>
      <c r="G65" s="242"/>
      <c r="H65" s="243"/>
      <c r="I65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8:G38 A37:I37 A39:G39 E40:G43" name="Range1_12"/>
  </protectedRanges>
  <mergeCells count="92">
    <mergeCell ref="A33:D33"/>
    <mergeCell ref="A30:D30"/>
    <mergeCell ref="E30:G30"/>
    <mergeCell ref="H30:I30"/>
    <mergeCell ref="A32:D32"/>
    <mergeCell ref="E32:G32"/>
    <mergeCell ref="H32:I32"/>
    <mergeCell ref="E33:G33"/>
    <mergeCell ref="H33:I33"/>
    <mergeCell ref="A31:D31"/>
    <mergeCell ref="G65:H65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E39:G39"/>
    <mergeCell ref="A48:B48"/>
    <mergeCell ref="C48:E48"/>
    <mergeCell ref="H48:I48"/>
    <mergeCell ref="C45:D45"/>
    <mergeCell ref="F45:G45"/>
    <mergeCell ref="A40:D40"/>
    <mergeCell ref="E40:G40"/>
    <mergeCell ref="G64:I64"/>
    <mergeCell ref="A46:B46"/>
    <mergeCell ref="A44:B44"/>
    <mergeCell ref="C44:D44"/>
    <mergeCell ref="F44:I44"/>
    <mergeCell ref="A34:D34"/>
    <mergeCell ref="E34:G34"/>
    <mergeCell ref="H34:I34"/>
    <mergeCell ref="E38:G38"/>
    <mergeCell ref="H38:I38"/>
    <mergeCell ref="H40:I40"/>
    <mergeCell ref="C46:I46"/>
    <mergeCell ref="A41:D41"/>
    <mergeCell ref="A42:D42"/>
    <mergeCell ref="E42:G42"/>
    <mergeCell ref="H42:I4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6:D36"/>
    <mergeCell ref="E36:G36"/>
    <mergeCell ref="H36:I36"/>
    <mergeCell ref="A35:D35"/>
    <mergeCell ref="E35:G35"/>
    <mergeCell ref="H35:I35"/>
    <mergeCell ref="E31:G31"/>
    <mergeCell ref="H31:I31"/>
    <mergeCell ref="E41:G41"/>
    <mergeCell ref="H41:I41"/>
    <mergeCell ref="H39:I39"/>
    <mergeCell ref="A37:D37"/>
    <mergeCell ref="E37:G37"/>
    <mergeCell ref="H37:I37"/>
    <mergeCell ref="A39:D39"/>
    <mergeCell ref="A38:D38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view="pageBreakPreview" zoomScale="110" zoomScaleSheetLayoutView="110" zoomScalePageLayoutView="0" workbookViewId="0" topLeftCell="A7">
      <selection activeCell="R101" sqref="R101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421875" style="42" bestFit="1" customWidth="1"/>
    <col min="12" max="12" width="14.421875" style="118" customWidth="1"/>
    <col min="13" max="16384" width="9.140625" style="42" customWidth="1"/>
  </cols>
  <sheetData>
    <row r="1" spans="1:11" ht="12.75" customHeight="1">
      <c r="A1" s="290" t="s">
        <v>145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388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 customHeight="1">
      <c r="A3" s="292" t="s">
        <v>337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1.75">
      <c r="A4" s="295" t="s">
        <v>52</v>
      </c>
      <c r="B4" s="296"/>
      <c r="C4" s="296"/>
      <c r="D4" s="296"/>
      <c r="E4" s="296"/>
      <c r="F4" s="296"/>
      <c r="G4" s="296"/>
      <c r="H4" s="297"/>
      <c r="I4" s="48" t="s">
        <v>265</v>
      </c>
      <c r="J4" s="49" t="s">
        <v>301</v>
      </c>
      <c r="K4" s="50" t="s">
        <v>302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47">
        <v>2</v>
      </c>
      <c r="J5" s="46">
        <v>3</v>
      </c>
      <c r="K5" s="46">
        <v>4</v>
      </c>
    </row>
    <row r="6" spans="1:11" ht="12.75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12.75">
      <c r="A7" s="262" t="s">
        <v>53</v>
      </c>
      <c r="B7" s="263"/>
      <c r="C7" s="263"/>
      <c r="D7" s="263"/>
      <c r="E7" s="263"/>
      <c r="F7" s="263"/>
      <c r="G7" s="263"/>
      <c r="H7" s="280"/>
      <c r="I7" s="3">
        <v>1</v>
      </c>
      <c r="J7" s="6"/>
      <c r="K7" s="6"/>
    </row>
    <row r="8" spans="1:11" ht="12.75">
      <c r="A8" s="269" t="s">
        <v>13</v>
      </c>
      <c r="B8" s="270"/>
      <c r="C8" s="270"/>
      <c r="D8" s="270"/>
      <c r="E8" s="270"/>
      <c r="F8" s="270"/>
      <c r="G8" s="270"/>
      <c r="H8" s="271"/>
      <c r="I8" s="1">
        <v>2</v>
      </c>
      <c r="J8" s="43">
        <f>J9+J16+J26+J35+J39</f>
        <v>4105084164</v>
      </c>
      <c r="K8" s="43">
        <f>K9+K16+K26+K35+K39</f>
        <v>4632400572</v>
      </c>
    </row>
    <row r="9" spans="1:11" ht="12.75">
      <c r="A9" s="266" t="s">
        <v>194</v>
      </c>
      <c r="B9" s="267"/>
      <c r="C9" s="267"/>
      <c r="D9" s="267"/>
      <c r="E9" s="267"/>
      <c r="F9" s="267"/>
      <c r="G9" s="267"/>
      <c r="H9" s="268"/>
      <c r="I9" s="1">
        <v>3</v>
      </c>
      <c r="J9" s="43">
        <f>SUM(J10:J15)</f>
        <v>24080361</v>
      </c>
      <c r="K9" s="43">
        <f>SUM(K10:K15)</f>
        <v>45224706</v>
      </c>
    </row>
    <row r="10" spans="1:11" ht="12.75">
      <c r="A10" s="266" t="s">
        <v>104</v>
      </c>
      <c r="B10" s="267"/>
      <c r="C10" s="267"/>
      <c r="D10" s="267"/>
      <c r="E10" s="267"/>
      <c r="F10" s="267"/>
      <c r="G10" s="267"/>
      <c r="H10" s="268"/>
      <c r="I10" s="1">
        <v>4</v>
      </c>
      <c r="J10" s="135"/>
      <c r="K10" s="147"/>
    </row>
    <row r="11" spans="1:11" ht="12.75">
      <c r="A11" s="266" t="s">
        <v>14</v>
      </c>
      <c r="B11" s="267"/>
      <c r="C11" s="267"/>
      <c r="D11" s="267"/>
      <c r="E11" s="267"/>
      <c r="F11" s="267"/>
      <c r="G11" s="267"/>
      <c r="H11" s="268"/>
      <c r="I11" s="1">
        <v>5</v>
      </c>
      <c r="J11" s="135">
        <v>17238280</v>
      </c>
      <c r="K11" s="147">
        <v>37949592</v>
      </c>
    </row>
    <row r="12" spans="1:11" ht="12.75">
      <c r="A12" s="266" t="s">
        <v>105</v>
      </c>
      <c r="B12" s="267"/>
      <c r="C12" s="267"/>
      <c r="D12" s="267"/>
      <c r="E12" s="267"/>
      <c r="F12" s="267"/>
      <c r="G12" s="267"/>
      <c r="H12" s="268"/>
      <c r="I12" s="1">
        <v>6</v>
      </c>
      <c r="J12" s="135">
        <v>6567609</v>
      </c>
      <c r="K12" s="147">
        <v>6567609</v>
      </c>
    </row>
    <row r="13" spans="1:11" ht="12.75">
      <c r="A13" s="266" t="s">
        <v>197</v>
      </c>
      <c r="B13" s="267"/>
      <c r="C13" s="267"/>
      <c r="D13" s="267"/>
      <c r="E13" s="267"/>
      <c r="F13" s="267"/>
      <c r="G13" s="267"/>
      <c r="H13" s="268"/>
      <c r="I13" s="1">
        <v>7</v>
      </c>
      <c r="J13" s="135"/>
      <c r="K13" s="147"/>
    </row>
    <row r="14" spans="1:11" ht="12.75">
      <c r="A14" s="266" t="s">
        <v>198</v>
      </c>
      <c r="B14" s="267"/>
      <c r="C14" s="267"/>
      <c r="D14" s="267"/>
      <c r="E14" s="267"/>
      <c r="F14" s="267"/>
      <c r="G14" s="267"/>
      <c r="H14" s="268"/>
      <c r="I14" s="1">
        <v>8</v>
      </c>
      <c r="J14" s="135">
        <v>274472</v>
      </c>
      <c r="K14" s="147">
        <v>707505</v>
      </c>
    </row>
    <row r="15" spans="1:11" ht="12.75">
      <c r="A15" s="266" t="s">
        <v>199</v>
      </c>
      <c r="B15" s="267"/>
      <c r="C15" s="267"/>
      <c r="D15" s="267"/>
      <c r="E15" s="267"/>
      <c r="F15" s="267"/>
      <c r="G15" s="267"/>
      <c r="H15" s="268"/>
      <c r="I15" s="1">
        <v>9</v>
      </c>
      <c r="J15" s="135"/>
      <c r="K15" s="147"/>
    </row>
    <row r="16" spans="1:11" ht="12.75">
      <c r="A16" s="266" t="s">
        <v>195</v>
      </c>
      <c r="B16" s="267"/>
      <c r="C16" s="267"/>
      <c r="D16" s="267"/>
      <c r="E16" s="267"/>
      <c r="F16" s="267"/>
      <c r="G16" s="267"/>
      <c r="H16" s="268"/>
      <c r="I16" s="1">
        <v>10</v>
      </c>
      <c r="J16" s="43">
        <f>SUM(J17:J25)</f>
        <v>3941768572</v>
      </c>
      <c r="K16" s="43">
        <f>SUM(K17:K25)</f>
        <v>4440260536</v>
      </c>
    </row>
    <row r="17" spans="1:11" ht="12.75">
      <c r="A17" s="266" t="s">
        <v>200</v>
      </c>
      <c r="B17" s="267"/>
      <c r="C17" s="267"/>
      <c r="D17" s="267"/>
      <c r="E17" s="267"/>
      <c r="F17" s="267"/>
      <c r="G17" s="267"/>
      <c r="H17" s="268"/>
      <c r="I17" s="1">
        <v>11</v>
      </c>
      <c r="J17" s="135">
        <v>873211455</v>
      </c>
      <c r="K17" s="7">
        <v>874708080</v>
      </c>
    </row>
    <row r="18" spans="1:11" ht="12.75">
      <c r="A18" s="266" t="s">
        <v>234</v>
      </c>
      <c r="B18" s="267"/>
      <c r="C18" s="267"/>
      <c r="D18" s="267"/>
      <c r="E18" s="267"/>
      <c r="F18" s="267"/>
      <c r="G18" s="267"/>
      <c r="H18" s="268"/>
      <c r="I18" s="1">
        <v>12</v>
      </c>
      <c r="J18" s="135">
        <v>2522990552</v>
      </c>
      <c r="K18" s="7">
        <v>2871712565</v>
      </c>
    </row>
    <row r="19" spans="1:11" ht="12.75">
      <c r="A19" s="266" t="s">
        <v>201</v>
      </c>
      <c r="B19" s="267"/>
      <c r="C19" s="267"/>
      <c r="D19" s="267"/>
      <c r="E19" s="267"/>
      <c r="F19" s="267"/>
      <c r="G19" s="267"/>
      <c r="H19" s="268"/>
      <c r="I19" s="1">
        <v>13</v>
      </c>
      <c r="J19" s="135">
        <v>225945122</v>
      </c>
      <c r="K19" s="7">
        <v>367257268</v>
      </c>
    </row>
    <row r="20" spans="1:11" ht="12.75">
      <c r="A20" s="266" t="s">
        <v>25</v>
      </c>
      <c r="B20" s="267"/>
      <c r="C20" s="267"/>
      <c r="D20" s="267"/>
      <c r="E20" s="267"/>
      <c r="F20" s="267"/>
      <c r="G20" s="267"/>
      <c r="H20" s="268"/>
      <c r="I20" s="1">
        <v>14</v>
      </c>
      <c r="J20" s="135">
        <v>81203324</v>
      </c>
      <c r="K20" s="7">
        <v>101131434</v>
      </c>
    </row>
    <row r="21" spans="1:11" ht="12.75">
      <c r="A21" s="266" t="s">
        <v>26</v>
      </c>
      <c r="B21" s="267"/>
      <c r="C21" s="267"/>
      <c r="D21" s="267"/>
      <c r="E21" s="267"/>
      <c r="F21" s="267"/>
      <c r="G21" s="267"/>
      <c r="H21" s="268"/>
      <c r="I21" s="1">
        <v>15</v>
      </c>
      <c r="J21" s="135"/>
      <c r="K21" s="7"/>
    </row>
    <row r="22" spans="1:11" ht="12.75">
      <c r="A22" s="266" t="s">
        <v>64</v>
      </c>
      <c r="B22" s="267"/>
      <c r="C22" s="267"/>
      <c r="D22" s="267"/>
      <c r="E22" s="267"/>
      <c r="F22" s="267"/>
      <c r="G22" s="267"/>
      <c r="H22" s="268"/>
      <c r="I22" s="1">
        <v>16</v>
      </c>
      <c r="J22" s="135">
        <v>31783971</v>
      </c>
      <c r="K22" s="7">
        <v>24768328</v>
      </c>
    </row>
    <row r="23" spans="1:11" ht="12.75">
      <c r="A23" s="266" t="s">
        <v>65</v>
      </c>
      <c r="B23" s="267"/>
      <c r="C23" s="267"/>
      <c r="D23" s="267"/>
      <c r="E23" s="267"/>
      <c r="F23" s="267"/>
      <c r="G23" s="267"/>
      <c r="H23" s="268"/>
      <c r="I23" s="1">
        <v>17</v>
      </c>
      <c r="J23" s="135">
        <v>168568553</v>
      </c>
      <c r="K23" s="7">
        <v>149431796</v>
      </c>
    </row>
    <row r="24" spans="1:11" ht="12.75">
      <c r="A24" s="266" t="s">
        <v>66</v>
      </c>
      <c r="B24" s="267"/>
      <c r="C24" s="267"/>
      <c r="D24" s="267"/>
      <c r="E24" s="267"/>
      <c r="F24" s="267"/>
      <c r="G24" s="267"/>
      <c r="H24" s="268"/>
      <c r="I24" s="1">
        <v>18</v>
      </c>
      <c r="J24" s="135">
        <v>27197353</v>
      </c>
      <c r="K24" s="7">
        <v>40996707</v>
      </c>
    </row>
    <row r="25" spans="1:11" ht="12.75">
      <c r="A25" s="266" t="s">
        <v>67</v>
      </c>
      <c r="B25" s="267"/>
      <c r="C25" s="267"/>
      <c r="D25" s="267"/>
      <c r="E25" s="267"/>
      <c r="F25" s="267"/>
      <c r="G25" s="267"/>
      <c r="H25" s="268"/>
      <c r="I25" s="1">
        <v>19</v>
      </c>
      <c r="J25" s="135">
        <v>10868242</v>
      </c>
      <c r="K25" s="7">
        <v>10254358</v>
      </c>
    </row>
    <row r="26" spans="1:11" ht="12.75">
      <c r="A26" s="266" t="s">
        <v>180</v>
      </c>
      <c r="B26" s="267"/>
      <c r="C26" s="267"/>
      <c r="D26" s="267"/>
      <c r="E26" s="267"/>
      <c r="F26" s="267"/>
      <c r="G26" s="267"/>
      <c r="H26" s="268"/>
      <c r="I26" s="1">
        <v>20</v>
      </c>
      <c r="J26" s="43">
        <f>SUM(J27:J34)</f>
        <v>6601376</v>
      </c>
      <c r="K26" s="43">
        <f>SUM(K27:K34)</f>
        <v>5417132</v>
      </c>
    </row>
    <row r="27" spans="1:11" ht="12.75">
      <c r="A27" s="266" t="s">
        <v>68</v>
      </c>
      <c r="B27" s="267"/>
      <c r="C27" s="267"/>
      <c r="D27" s="267"/>
      <c r="E27" s="267"/>
      <c r="F27" s="267"/>
      <c r="G27" s="267"/>
      <c r="H27" s="268"/>
      <c r="I27" s="1">
        <v>21</v>
      </c>
      <c r="J27" s="135">
        <v>1365316</v>
      </c>
      <c r="K27" s="7">
        <f>1246745+188500</f>
        <v>1435245</v>
      </c>
    </row>
    <row r="28" spans="1:11" ht="12.75">
      <c r="A28" s="266" t="s">
        <v>69</v>
      </c>
      <c r="B28" s="267"/>
      <c r="C28" s="267"/>
      <c r="D28" s="267"/>
      <c r="E28" s="267"/>
      <c r="F28" s="267"/>
      <c r="G28" s="267"/>
      <c r="H28" s="268"/>
      <c r="I28" s="1">
        <v>22</v>
      </c>
      <c r="J28" s="135"/>
      <c r="K28" s="7"/>
    </row>
    <row r="29" spans="1:11" ht="12.75">
      <c r="A29" s="266" t="s">
        <v>70</v>
      </c>
      <c r="B29" s="267"/>
      <c r="C29" s="267"/>
      <c r="D29" s="267"/>
      <c r="E29" s="267"/>
      <c r="F29" s="267"/>
      <c r="G29" s="267"/>
      <c r="H29" s="268"/>
      <c r="I29" s="1">
        <v>23</v>
      </c>
      <c r="J29" s="135">
        <v>170000</v>
      </c>
      <c r="K29" s="7">
        <v>170000</v>
      </c>
    </row>
    <row r="30" spans="1:11" ht="12.75">
      <c r="A30" s="266" t="s">
        <v>75</v>
      </c>
      <c r="B30" s="267"/>
      <c r="C30" s="267"/>
      <c r="D30" s="267"/>
      <c r="E30" s="267"/>
      <c r="F30" s="267"/>
      <c r="G30" s="267"/>
      <c r="H30" s="268"/>
      <c r="I30" s="1">
        <v>24</v>
      </c>
      <c r="J30" s="135"/>
      <c r="K30" s="7"/>
    </row>
    <row r="31" spans="1:11" ht="12.75">
      <c r="A31" s="266" t="s">
        <v>76</v>
      </c>
      <c r="B31" s="267"/>
      <c r="C31" s="267"/>
      <c r="D31" s="267"/>
      <c r="E31" s="267"/>
      <c r="F31" s="267"/>
      <c r="G31" s="267"/>
      <c r="H31" s="268"/>
      <c r="I31" s="1">
        <v>25</v>
      </c>
      <c r="J31" s="135">
        <v>4766325</v>
      </c>
      <c r="K31" s="7">
        <v>3620830</v>
      </c>
    </row>
    <row r="32" spans="1:11" ht="12.75">
      <c r="A32" s="266" t="s">
        <v>77</v>
      </c>
      <c r="B32" s="267"/>
      <c r="C32" s="267"/>
      <c r="D32" s="267"/>
      <c r="E32" s="267"/>
      <c r="F32" s="267"/>
      <c r="G32" s="267"/>
      <c r="H32" s="268"/>
      <c r="I32" s="1">
        <v>26</v>
      </c>
      <c r="J32" s="135">
        <v>299735</v>
      </c>
      <c r="K32" s="7">
        <v>191057</v>
      </c>
    </row>
    <row r="33" spans="1:11" ht="12.75">
      <c r="A33" s="266" t="s">
        <v>71</v>
      </c>
      <c r="B33" s="267"/>
      <c r="C33" s="267"/>
      <c r="D33" s="267"/>
      <c r="E33" s="267"/>
      <c r="F33" s="267"/>
      <c r="G33" s="267"/>
      <c r="H33" s="268"/>
      <c r="I33" s="1">
        <v>27</v>
      </c>
      <c r="J33" s="135"/>
      <c r="K33" s="7"/>
    </row>
    <row r="34" spans="1:11" ht="12.75">
      <c r="A34" s="266" t="s">
        <v>305</v>
      </c>
      <c r="B34" s="267"/>
      <c r="C34" s="267"/>
      <c r="D34" s="267"/>
      <c r="E34" s="267"/>
      <c r="F34" s="267"/>
      <c r="G34" s="267"/>
      <c r="H34" s="268"/>
      <c r="I34" s="1">
        <v>28</v>
      </c>
      <c r="J34" s="135"/>
      <c r="K34" s="7"/>
    </row>
    <row r="35" spans="1:11" ht="12.75">
      <c r="A35" s="266" t="s">
        <v>174</v>
      </c>
      <c r="B35" s="267"/>
      <c r="C35" s="267"/>
      <c r="D35" s="267"/>
      <c r="E35" s="267"/>
      <c r="F35" s="267"/>
      <c r="G35" s="267"/>
      <c r="H35" s="268"/>
      <c r="I35" s="1">
        <v>29</v>
      </c>
      <c r="J35" s="43">
        <f>SUM(J36:J38)</f>
        <v>995869</v>
      </c>
      <c r="K35" s="43">
        <f>SUM(K36:K38)</f>
        <v>834499</v>
      </c>
    </row>
    <row r="36" spans="1:11" ht="12.75">
      <c r="A36" s="266" t="s">
        <v>72</v>
      </c>
      <c r="B36" s="267"/>
      <c r="C36" s="267"/>
      <c r="D36" s="267"/>
      <c r="E36" s="267"/>
      <c r="F36" s="267"/>
      <c r="G36" s="267"/>
      <c r="H36" s="268"/>
      <c r="I36" s="1">
        <v>30</v>
      </c>
      <c r="J36" s="135"/>
      <c r="K36" s="7"/>
    </row>
    <row r="37" spans="1:11" ht="12.75">
      <c r="A37" s="266" t="s">
        <v>73</v>
      </c>
      <c r="B37" s="267"/>
      <c r="C37" s="267"/>
      <c r="D37" s="267"/>
      <c r="E37" s="267"/>
      <c r="F37" s="267"/>
      <c r="G37" s="267"/>
      <c r="H37" s="268"/>
      <c r="I37" s="1">
        <v>31</v>
      </c>
      <c r="J37" s="135">
        <v>316722</v>
      </c>
      <c r="K37" s="7">
        <v>43750</v>
      </c>
    </row>
    <row r="38" spans="1:11" ht="12.75">
      <c r="A38" s="266" t="s">
        <v>74</v>
      </c>
      <c r="B38" s="267"/>
      <c r="C38" s="267"/>
      <c r="D38" s="267"/>
      <c r="E38" s="267"/>
      <c r="F38" s="267"/>
      <c r="G38" s="267"/>
      <c r="H38" s="268"/>
      <c r="I38" s="1">
        <v>32</v>
      </c>
      <c r="J38" s="135">
        <v>679147</v>
      </c>
      <c r="K38" s="7">
        <v>790749</v>
      </c>
    </row>
    <row r="39" spans="1:11" ht="12.75">
      <c r="A39" s="266" t="s">
        <v>175</v>
      </c>
      <c r="B39" s="267"/>
      <c r="C39" s="267"/>
      <c r="D39" s="267"/>
      <c r="E39" s="267"/>
      <c r="F39" s="267"/>
      <c r="G39" s="267"/>
      <c r="H39" s="268"/>
      <c r="I39" s="1">
        <v>33</v>
      </c>
      <c r="J39" s="135">
        <v>131637986</v>
      </c>
      <c r="K39" s="7">
        <v>140663699</v>
      </c>
    </row>
    <row r="40" spans="1:11" ht="12.75">
      <c r="A40" s="269" t="s">
        <v>227</v>
      </c>
      <c r="B40" s="270"/>
      <c r="C40" s="270"/>
      <c r="D40" s="270"/>
      <c r="E40" s="270"/>
      <c r="F40" s="270"/>
      <c r="G40" s="270"/>
      <c r="H40" s="271"/>
      <c r="I40" s="1">
        <v>34</v>
      </c>
      <c r="J40" s="43">
        <f>J41+J49+J56+J64</f>
        <v>336880206</v>
      </c>
      <c r="K40" s="43">
        <f>K41+K49+K56+K64</f>
        <v>343822386</v>
      </c>
    </row>
    <row r="41" spans="1:11" ht="12.75">
      <c r="A41" s="266" t="s">
        <v>92</v>
      </c>
      <c r="B41" s="267"/>
      <c r="C41" s="267"/>
      <c r="D41" s="267"/>
      <c r="E41" s="267"/>
      <c r="F41" s="267"/>
      <c r="G41" s="267"/>
      <c r="H41" s="268"/>
      <c r="I41" s="1">
        <v>35</v>
      </c>
      <c r="J41" s="43">
        <f>SUM(J42:J48)</f>
        <v>19245740</v>
      </c>
      <c r="K41" s="43">
        <f>SUM(K42:K48)</f>
        <v>24496814</v>
      </c>
    </row>
    <row r="42" spans="1:11" ht="12.75">
      <c r="A42" s="266" t="s">
        <v>109</v>
      </c>
      <c r="B42" s="267"/>
      <c r="C42" s="267"/>
      <c r="D42" s="267"/>
      <c r="E42" s="267"/>
      <c r="F42" s="267"/>
      <c r="G42" s="267"/>
      <c r="H42" s="268"/>
      <c r="I42" s="1">
        <v>36</v>
      </c>
      <c r="J42" s="135">
        <v>18967510</v>
      </c>
      <c r="K42" s="7">
        <v>24296180</v>
      </c>
    </row>
    <row r="43" spans="1:11" ht="12.75">
      <c r="A43" s="266" t="s">
        <v>110</v>
      </c>
      <c r="B43" s="267"/>
      <c r="C43" s="267"/>
      <c r="D43" s="267"/>
      <c r="E43" s="267"/>
      <c r="F43" s="267"/>
      <c r="G43" s="267"/>
      <c r="H43" s="268"/>
      <c r="I43" s="1">
        <v>37</v>
      </c>
      <c r="J43" s="135"/>
      <c r="K43" s="7"/>
    </row>
    <row r="44" spans="1:11" ht="12.75">
      <c r="A44" s="266" t="s">
        <v>78</v>
      </c>
      <c r="B44" s="267"/>
      <c r="C44" s="267"/>
      <c r="D44" s="267"/>
      <c r="E44" s="267"/>
      <c r="F44" s="267"/>
      <c r="G44" s="267"/>
      <c r="H44" s="268"/>
      <c r="I44" s="1">
        <v>38</v>
      </c>
      <c r="J44" s="135"/>
      <c r="K44" s="7"/>
    </row>
    <row r="45" spans="1:11" ht="12.75">
      <c r="A45" s="266" t="s">
        <v>79</v>
      </c>
      <c r="B45" s="267"/>
      <c r="C45" s="267"/>
      <c r="D45" s="267"/>
      <c r="E45" s="267"/>
      <c r="F45" s="267"/>
      <c r="G45" s="267"/>
      <c r="H45" s="268"/>
      <c r="I45" s="1">
        <v>39</v>
      </c>
      <c r="J45" s="135">
        <v>236606</v>
      </c>
      <c r="K45" s="7">
        <v>156426</v>
      </c>
    </row>
    <row r="46" spans="1:11" ht="12.75">
      <c r="A46" s="266" t="s">
        <v>80</v>
      </c>
      <c r="B46" s="267"/>
      <c r="C46" s="267"/>
      <c r="D46" s="267"/>
      <c r="E46" s="267"/>
      <c r="F46" s="267"/>
      <c r="G46" s="267"/>
      <c r="H46" s="268"/>
      <c r="I46" s="1">
        <v>40</v>
      </c>
      <c r="J46" s="135">
        <v>41624</v>
      </c>
      <c r="K46" s="7">
        <v>44208</v>
      </c>
    </row>
    <row r="47" spans="1:11" ht="12.75">
      <c r="A47" s="266" t="s">
        <v>81</v>
      </c>
      <c r="B47" s="267"/>
      <c r="C47" s="267"/>
      <c r="D47" s="267"/>
      <c r="E47" s="267"/>
      <c r="F47" s="267"/>
      <c r="G47" s="267"/>
      <c r="H47" s="268"/>
      <c r="I47" s="1">
        <v>41</v>
      </c>
      <c r="J47" s="135"/>
      <c r="K47" s="7"/>
    </row>
    <row r="48" spans="1:11" ht="12.75">
      <c r="A48" s="266" t="s">
        <v>82</v>
      </c>
      <c r="B48" s="267"/>
      <c r="C48" s="267"/>
      <c r="D48" s="267"/>
      <c r="E48" s="267"/>
      <c r="F48" s="267"/>
      <c r="G48" s="267"/>
      <c r="H48" s="268"/>
      <c r="I48" s="1">
        <v>42</v>
      </c>
      <c r="J48" s="135"/>
      <c r="K48" s="7"/>
    </row>
    <row r="49" spans="1:11" ht="12.75">
      <c r="A49" s="266" t="s">
        <v>93</v>
      </c>
      <c r="B49" s="267"/>
      <c r="C49" s="267"/>
      <c r="D49" s="267"/>
      <c r="E49" s="267"/>
      <c r="F49" s="267"/>
      <c r="G49" s="267"/>
      <c r="H49" s="268"/>
      <c r="I49" s="1">
        <v>43</v>
      </c>
      <c r="J49" s="43">
        <f>SUM(J50:J55)</f>
        <v>42229932</v>
      </c>
      <c r="K49" s="43">
        <f>SUM(K50:K55)</f>
        <v>30637890</v>
      </c>
    </row>
    <row r="50" spans="1:11" ht="12.75">
      <c r="A50" s="266" t="s">
        <v>189</v>
      </c>
      <c r="B50" s="267"/>
      <c r="C50" s="267"/>
      <c r="D50" s="267"/>
      <c r="E50" s="267"/>
      <c r="F50" s="267"/>
      <c r="G50" s="267"/>
      <c r="H50" s="268"/>
      <c r="I50" s="1">
        <v>44</v>
      </c>
      <c r="J50" s="135">
        <v>204</v>
      </c>
      <c r="K50" s="7">
        <v>231675</v>
      </c>
    </row>
    <row r="51" spans="1:11" ht="12.75">
      <c r="A51" s="266" t="s">
        <v>190</v>
      </c>
      <c r="B51" s="267"/>
      <c r="C51" s="267"/>
      <c r="D51" s="267"/>
      <c r="E51" s="267"/>
      <c r="F51" s="267"/>
      <c r="G51" s="267"/>
      <c r="H51" s="268"/>
      <c r="I51" s="1">
        <v>45</v>
      </c>
      <c r="J51" s="135">
        <v>17711197</v>
      </c>
      <c r="K51" s="7">
        <v>13742895</v>
      </c>
    </row>
    <row r="52" spans="1:11" ht="12.75">
      <c r="A52" s="266" t="s">
        <v>191</v>
      </c>
      <c r="B52" s="267"/>
      <c r="C52" s="267"/>
      <c r="D52" s="267"/>
      <c r="E52" s="267"/>
      <c r="F52" s="267"/>
      <c r="G52" s="267"/>
      <c r="H52" s="268"/>
      <c r="I52" s="1">
        <v>46</v>
      </c>
      <c r="J52" s="135">
        <v>253</v>
      </c>
      <c r="K52" s="7"/>
    </row>
    <row r="53" spans="1:11" ht="12.75">
      <c r="A53" s="266" t="s">
        <v>192</v>
      </c>
      <c r="B53" s="267"/>
      <c r="C53" s="267"/>
      <c r="D53" s="267"/>
      <c r="E53" s="267"/>
      <c r="F53" s="267"/>
      <c r="G53" s="267"/>
      <c r="H53" s="268"/>
      <c r="I53" s="1">
        <v>47</v>
      </c>
      <c r="J53" s="135">
        <v>657014</v>
      </c>
      <c r="K53" s="7">
        <v>1226272</v>
      </c>
    </row>
    <row r="54" spans="1:11" ht="12.75">
      <c r="A54" s="266" t="s">
        <v>10</v>
      </c>
      <c r="B54" s="267"/>
      <c r="C54" s="267"/>
      <c r="D54" s="267"/>
      <c r="E54" s="267"/>
      <c r="F54" s="267"/>
      <c r="G54" s="267"/>
      <c r="H54" s="268"/>
      <c r="I54" s="1">
        <v>48</v>
      </c>
      <c r="J54" s="135">
        <v>21012831</v>
      </c>
      <c r="K54" s="7">
        <v>13614153</v>
      </c>
    </row>
    <row r="55" spans="1:11" ht="12.75">
      <c r="A55" s="266" t="s">
        <v>11</v>
      </c>
      <c r="B55" s="267"/>
      <c r="C55" s="267"/>
      <c r="D55" s="267"/>
      <c r="E55" s="267"/>
      <c r="F55" s="267"/>
      <c r="G55" s="267"/>
      <c r="H55" s="268"/>
      <c r="I55" s="1">
        <v>49</v>
      </c>
      <c r="J55" s="135">
        <v>2848433</v>
      </c>
      <c r="K55" s="7">
        <v>1822895</v>
      </c>
    </row>
    <row r="56" spans="1:11" ht="12.75">
      <c r="A56" s="266" t="s">
        <v>94</v>
      </c>
      <c r="B56" s="267"/>
      <c r="C56" s="267"/>
      <c r="D56" s="267"/>
      <c r="E56" s="267"/>
      <c r="F56" s="267"/>
      <c r="G56" s="267"/>
      <c r="H56" s="268"/>
      <c r="I56" s="1">
        <v>50</v>
      </c>
      <c r="J56" s="43">
        <f>SUM(J57:J63)</f>
        <v>753886</v>
      </c>
      <c r="K56" s="43">
        <f>SUM(K57:K63)</f>
        <v>850728</v>
      </c>
    </row>
    <row r="57" spans="1:11" ht="12.75">
      <c r="A57" s="266" t="s">
        <v>68</v>
      </c>
      <c r="B57" s="267"/>
      <c r="C57" s="267"/>
      <c r="D57" s="267"/>
      <c r="E57" s="267"/>
      <c r="F57" s="267"/>
      <c r="G57" s="267"/>
      <c r="H57" s="268"/>
      <c r="I57" s="1">
        <v>51</v>
      </c>
      <c r="J57" s="135"/>
      <c r="K57" s="7"/>
    </row>
    <row r="58" spans="1:11" ht="12.75">
      <c r="A58" s="266" t="s">
        <v>69</v>
      </c>
      <c r="B58" s="267"/>
      <c r="C58" s="267"/>
      <c r="D58" s="267"/>
      <c r="E58" s="267"/>
      <c r="F58" s="267"/>
      <c r="G58" s="267"/>
      <c r="H58" s="268"/>
      <c r="I58" s="1">
        <v>52</v>
      </c>
      <c r="J58" s="135"/>
      <c r="K58" s="7"/>
    </row>
    <row r="59" spans="1:11" ht="12.75">
      <c r="A59" s="266" t="s">
        <v>229</v>
      </c>
      <c r="B59" s="267"/>
      <c r="C59" s="267"/>
      <c r="D59" s="267"/>
      <c r="E59" s="267"/>
      <c r="F59" s="267"/>
      <c r="G59" s="267"/>
      <c r="H59" s="268"/>
      <c r="I59" s="1">
        <v>53</v>
      </c>
      <c r="J59" s="135"/>
      <c r="K59" s="7"/>
    </row>
    <row r="60" spans="1:11" ht="12.75">
      <c r="A60" s="266" t="s">
        <v>75</v>
      </c>
      <c r="B60" s="267"/>
      <c r="C60" s="267"/>
      <c r="D60" s="267"/>
      <c r="E60" s="267"/>
      <c r="F60" s="267"/>
      <c r="G60" s="267"/>
      <c r="H60" s="268"/>
      <c r="I60" s="1">
        <v>54</v>
      </c>
      <c r="J60" s="135"/>
      <c r="K60" s="7"/>
    </row>
    <row r="61" spans="1:11" ht="12.75">
      <c r="A61" s="266" t="s">
        <v>76</v>
      </c>
      <c r="B61" s="267"/>
      <c r="C61" s="267"/>
      <c r="D61" s="267"/>
      <c r="E61" s="267"/>
      <c r="F61" s="267"/>
      <c r="G61" s="267"/>
      <c r="H61" s="268"/>
      <c r="I61" s="1">
        <v>55</v>
      </c>
      <c r="J61" s="135"/>
      <c r="K61" s="7"/>
    </row>
    <row r="62" spans="1:11" ht="12.75">
      <c r="A62" s="266" t="s">
        <v>77</v>
      </c>
      <c r="B62" s="267"/>
      <c r="C62" s="267"/>
      <c r="D62" s="267"/>
      <c r="E62" s="267"/>
      <c r="F62" s="267"/>
      <c r="G62" s="267"/>
      <c r="H62" s="268"/>
      <c r="I62" s="1">
        <v>56</v>
      </c>
      <c r="J62" s="135">
        <v>753886</v>
      </c>
      <c r="K62" s="7">
        <v>746646</v>
      </c>
    </row>
    <row r="63" spans="1:11" ht="12.75">
      <c r="A63" s="266" t="s">
        <v>39</v>
      </c>
      <c r="B63" s="267"/>
      <c r="C63" s="267"/>
      <c r="D63" s="267"/>
      <c r="E63" s="267"/>
      <c r="F63" s="267"/>
      <c r="G63" s="267"/>
      <c r="H63" s="268"/>
      <c r="I63" s="1">
        <v>57</v>
      </c>
      <c r="J63" s="135"/>
      <c r="K63" s="7">
        <v>104082</v>
      </c>
    </row>
    <row r="64" spans="1:11" ht="12.75">
      <c r="A64" s="266" t="s">
        <v>196</v>
      </c>
      <c r="B64" s="267"/>
      <c r="C64" s="267"/>
      <c r="D64" s="267"/>
      <c r="E64" s="267"/>
      <c r="F64" s="267"/>
      <c r="G64" s="267"/>
      <c r="H64" s="268"/>
      <c r="I64" s="1">
        <v>58</v>
      </c>
      <c r="J64" s="135">
        <v>274650648</v>
      </c>
      <c r="K64" s="7">
        <v>287836954</v>
      </c>
    </row>
    <row r="65" spans="1:11" ht="12.75">
      <c r="A65" s="269" t="s">
        <v>49</v>
      </c>
      <c r="B65" s="270"/>
      <c r="C65" s="270"/>
      <c r="D65" s="270"/>
      <c r="E65" s="270"/>
      <c r="F65" s="270"/>
      <c r="G65" s="270"/>
      <c r="H65" s="271"/>
      <c r="I65" s="1">
        <v>59</v>
      </c>
      <c r="J65" s="135">
        <v>23369940</v>
      </c>
      <c r="K65" s="7">
        <v>20382090</v>
      </c>
    </row>
    <row r="66" spans="1:11" ht="12.75">
      <c r="A66" s="269" t="s">
        <v>228</v>
      </c>
      <c r="B66" s="270"/>
      <c r="C66" s="270"/>
      <c r="D66" s="270"/>
      <c r="E66" s="270"/>
      <c r="F66" s="270"/>
      <c r="G66" s="270"/>
      <c r="H66" s="271"/>
      <c r="I66" s="1">
        <v>60</v>
      </c>
      <c r="J66" s="43">
        <f>J7+J8+J40+J65</f>
        <v>4465334310</v>
      </c>
      <c r="K66" s="43">
        <f>K7+K8+K40+K65</f>
        <v>4996605048</v>
      </c>
    </row>
    <row r="67" spans="1:11" ht="12.75">
      <c r="A67" s="281" t="s">
        <v>83</v>
      </c>
      <c r="B67" s="282"/>
      <c r="C67" s="282"/>
      <c r="D67" s="282"/>
      <c r="E67" s="282"/>
      <c r="F67" s="282"/>
      <c r="G67" s="282"/>
      <c r="H67" s="283"/>
      <c r="I67" s="4">
        <v>61</v>
      </c>
      <c r="J67" s="136">
        <v>54631638</v>
      </c>
      <c r="K67" s="8">
        <v>54545066</v>
      </c>
    </row>
    <row r="68" spans="1:11" ht="12.75">
      <c r="A68" s="258" t="s">
        <v>51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5"/>
    </row>
    <row r="69" spans="1:11" ht="12.75">
      <c r="A69" s="262" t="s">
        <v>181</v>
      </c>
      <c r="B69" s="263"/>
      <c r="C69" s="263"/>
      <c r="D69" s="263"/>
      <c r="E69" s="263"/>
      <c r="F69" s="263"/>
      <c r="G69" s="263"/>
      <c r="H69" s="280"/>
      <c r="I69" s="3">
        <v>62</v>
      </c>
      <c r="J69" s="44">
        <f>J70+J71+J72+J78+J79+J82+J85</f>
        <v>2373637039</v>
      </c>
      <c r="K69" s="44">
        <f>K70+K71+K72+K78+K79+K82+K85</f>
        <v>2516174910</v>
      </c>
    </row>
    <row r="70" spans="1:11" ht="12.75">
      <c r="A70" s="266" t="s">
        <v>133</v>
      </c>
      <c r="B70" s="267"/>
      <c r="C70" s="267"/>
      <c r="D70" s="267"/>
      <c r="E70" s="267"/>
      <c r="F70" s="267"/>
      <c r="G70" s="267"/>
      <c r="H70" s="268"/>
      <c r="I70" s="1">
        <v>63</v>
      </c>
      <c r="J70" s="135">
        <v>1672021210</v>
      </c>
      <c r="K70" s="135">
        <v>1672021210</v>
      </c>
    </row>
    <row r="71" spans="1:11" ht="12.75">
      <c r="A71" s="266" t="s">
        <v>134</v>
      </c>
      <c r="B71" s="267"/>
      <c r="C71" s="267"/>
      <c r="D71" s="267"/>
      <c r="E71" s="267"/>
      <c r="F71" s="267"/>
      <c r="G71" s="267"/>
      <c r="H71" s="268"/>
      <c r="I71" s="1">
        <v>64</v>
      </c>
      <c r="J71" s="135">
        <v>2204690</v>
      </c>
      <c r="K71" s="135">
        <v>3602906</v>
      </c>
    </row>
    <row r="72" spans="1:11" ht="12.75">
      <c r="A72" s="266" t="s">
        <v>135</v>
      </c>
      <c r="B72" s="267"/>
      <c r="C72" s="267"/>
      <c r="D72" s="267"/>
      <c r="E72" s="267"/>
      <c r="F72" s="267"/>
      <c r="G72" s="267"/>
      <c r="H72" s="268"/>
      <c r="I72" s="1">
        <v>65</v>
      </c>
      <c r="J72" s="43">
        <f>J73+J74-J75+J76+J77</f>
        <v>84401862</v>
      </c>
      <c r="K72" s="43">
        <f>K73+K74-K75+K76+K77</f>
        <v>102055847</v>
      </c>
    </row>
    <row r="73" spans="1:11" ht="12.75">
      <c r="A73" s="266" t="s">
        <v>136</v>
      </c>
      <c r="B73" s="267"/>
      <c r="C73" s="267"/>
      <c r="D73" s="267"/>
      <c r="E73" s="267"/>
      <c r="F73" s="267"/>
      <c r="G73" s="267"/>
      <c r="H73" s="268"/>
      <c r="I73" s="1">
        <v>66</v>
      </c>
      <c r="J73" s="135">
        <v>67198750</v>
      </c>
      <c r="K73" s="135">
        <v>83601061</v>
      </c>
    </row>
    <row r="74" spans="1:11" ht="12.75">
      <c r="A74" s="266" t="s">
        <v>137</v>
      </c>
      <c r="B74" s="267"/>
      <c r="C74" s="267"/>
      <c r="D74" s="267"/>
      <c r="E74" s="267"/>
      <c r="F74" s="267"/>
      <c r="G74" s="267"/>
      <c r="H74" s="268"/>
      <c r="I74" s="1">
        <v>67</v>
      </c>
      <c r="J74" s="135">
        <v>44815284</v>
      </c>
      <c r="K74" s="135">
        <v>44815284</v>
      </c>
    </row>
    <row r="75" spans="1:11" ht="12.75">
      <c r="A75" s="266" t="s">
        <v>125</v>
      </c>
      <c r="B75" s="267"/>
      <c r="C75" s="267"/>
      <c r="D75" s="267"/>
      <c r="E75" s="267"/>
      <c r="F75" s="267"/>
      <c r="G75" s="267"/>
      <c r="H75" s="268"/>
      <c r="I75" s="1">
        <v>68</v>
      </c>
      <c r="J75" s="135">
        <v>37141295</v>
      </c>
      <c r="K75" s="135">
        <v>35889621</v>
      </c>
    </row>
    <row r="76" spans="1:11" ht="12.75">
      <c r="A76" s="266" t="s">
        <v>126</v>
      </c>
      <c r="B76" s="267"/>
      <c r="C76" s="267"/>
      <c r="D76" s="267"/>
      <c r="E76" s="267"/>
      <c r="F76" s="267"/>
      <c r="G76" s="267"/>
      <c r="H76" s="268"/>
      <c r="I76" s="1">
        <v>69</v>
      </c>
      <c r="J76" s="135"/>
      <c r="K76" s="135"/>
    </row>
    <row r="77" spans="1:11" ht="12.75">
      <c r="A77" s="266" t="s">
        <v>127</v>
      </c>
      <c r="B77" s="267"/>
      <c r="C77" s="267"/>
      <c r="D77" s="267"/>
      <c r="E77" s="267"/>
      <c r="F77" s="267"/>
      <c r="G77" s="267"/>
      <c r="H77" s="268"/>
      <c r="I77" s="1">
        <v>70</v>
      </c>
      <c r="J77" s="135">
        <v>9529123</v>
      </c>
      <c r="K77" s="135">
        <v>9529123</v>
      </c>
    </row>
    <row r="78" spans="1:11" ht="12.75">
      <c r="A78" s="266" t="s">
        <v>128</v>
      </c>
      <c r="B78" s="267"/>
      <c r="C78" s="267"/>
      <c r="D78" s="267"/>
      <c r="E78" s="267"/>
      <c r="F78" s="267"/>
      <c r="G78" s="267"/>
      <c r="H78" s="268"/>
      <c r="I78" s="1">
        <v>71</v>
      </c>
      <c r="J78" s="135">
        <v>273313</v>
      </c>
      <c r="K78" s="7">
        <v>634097</v>
      </c>
    </row>
    <row r="79" spans="1:11" ht="12.75">
      <c r="A79" s="266" t="s">
        <v>225</v>
      </c>
      <c r="B79" s="267"/>
      <c r="C79" s="267"/>
      <c r="D79" s="267"/>
      <c r="E79" s="267"/>
      <c r="F79" s="267"/>
      <c r="G79" s="267"/>
      <c r="H79" s="268"/>
      <c r="I79" s="1">
        <v>72</v>
      </c>
      <c r="J79" s="43">
        <f>J80-J81</f>
        <v>36580064</v>
      </c>
      <c r="K79" s="43">
        <f>K80-K81</f>
        <v>263138894</v>
      </c>
    </row>
    <row r="80" spans="1:11" ht="12.75">
      <c r="A80" s="277" t="s">
        <v>160</v>
      </c>
      <c r="B80" s="278"/>
      <c r="C80" s="278"/>
      <c r="D80" s="278"/>
      <c r="E80" s="278"/>
      <c r="F80" s="278"/>
      <c r="G80" s="278"/>
      <c r="H80" s="279"/>
      <c r="I80" s="1">
        <v>73</v>
      </c>
      <c r="J80" s="135">
        <v>36580064</v>
      </c>
      <c r="K80" s="135">
        <v>263138894</v>
      </c>
    </row>
    <row r="81" spans="1:11" ht="12.75">
      <c r="A81" s="277" t="s">
        <v>161</v>
      </c>
      <c r="B81" s="278"/>
      <c r="C81" s="278"/>
      <c r="D81" s="278"/>
      <c r="E81" s="278"/>
      <c r="F81" s="278"/>
      <c r="G81" s="278"/>
      <c r="H81" s="279"/>
      <c r="I81" s="1">
        <v>74</v>
      </c>
      <c r="J81" s="135"/>
      <c r="K81" s="150"/>
    </row>
    <row r="82" spans="1:11" ht="12.75">
      <c r="A82" s="266" t="s">
        <v>226</v>
      </c>
      <c r="B82" s="267"/>
      <c r="C82" s="267"/>
      <c r="D82" s="267"/>
      <c r="E82" s="267"/>
      <c r="F82" s="267"/>
      <c r="G82" s="267"/>
      <c r="H82" s="268"/>
      <c r="I82" s="1">
        <v>75</v>
      </c>
      <c r="J82" s="43">
        <f>J83-J84</f>
        <v>342313777</v>
      </c>
      <c r="K82" s="43">
        <f>K83-K84</f>
        <v>243596016</v>
      </c>
    </row>
    <row r="83" spans="1:11" ht="12.75">
      <c r="A83" s="277" t="s">
        <v>162</v>
      </c>
      <c r="B83" s="278"/>
      <c r="C83" s="278"/>
      <c r="D83" s="278"/>
      <c r="E83" s="278"/>
      <c r="F83" s="278"/>
      <c r="G83" s="278"/>
      <c r="H83" s="279"/>
      <c r="I83" s="1">
        <v>76</v>
      </c>
      <c r="J83" s="135">
        <v>342313777</v>
      </c>
      <c r="K83" s="7">
        <v>243596016</v>
      </c>
    </row>
    <row r="84" spans="1:11" ht="12.75">
      <c r="A84" s="277" t="s">
        <v>163</v>
      </c>
      <c r="B84" s="278"/>
      <c r="C84" s="278"/>
      <c r="D84" s="278"/>
      <c r="E84" s="278"/>
      <c r="F84" s="278"/>
      <c r="G84" s="278"/>
      <c r="H84" s="279"/>
      <c r="I84" s="1">
        <v>77</v>
      </c>
      <c r="J84" s="135"/>
      <c r="K84" s="7"/>
    </row>
    <row r="85" spans="1:11" ht="12.75">
      <c r="A85" s="266" t="s">
        <v>164</v>
      </c>
      <c r="B85" s="267"/>
      <c r="C85" s="267"/>
      <c r="D85" s="267"/>
      <c r="E85" s="267"/>
      <c r="F85" s="267"/>
      <c r="G85" s="267"/>
      <c r="H85" s="268"/>
      <c r="I85" s="1">
        <v>78</v>
      </c>
      <c r="J85" s="135">
        <v>235842123</v>
      </c>
      <c r="K85" s="7">
        <v>231125940</v>
      </c>
    </row>
    <row r="86" spans="1:11" ht="12.75">
      <c r="A86" s="269" t="s">
        <v>17</v>
      </c>
      <c r="B86" s="270"/>
      <c r="C86" s="270"/>
      <c r="D86" s="270"/>
      <c r="E86" s="270"/>
      <c r="F86" s="270"/>
      <c r="G86" s="270"/>
      <c r="H86" s="271"/>
      <c r="I86" s="1">
        <v>79</v>
      </c>
      <c r="J86" s="43">
        <f>SUM(J87:J89)</f>
        <v>49784727</v>
      </c>
      <c r="K86" s="43">
        <f>SUM(K87:K89)</f>
        <v>58356183</v>
      </c>
    </row>
    <row r="87" spans="1:11" ht="12.75">
      <c r="A87" s="266" t="s">
        <v>121</v>
      </c>
      <c r="B87" s="267"/>
      <c r="C87" s="267"/>
      <c r="D87" s="267"/>
      <c r="E87" s="267"/>
      <c r="F87" s="267"/>
      <c r="G87" s="267"/>
      <c r="H87" s="268"/>
      <c r="I87" s="1">
        <v>80</v>
      </c>
      <c r="J87" s="135"/>
      <c r="K87" s="7">
        <v>5446558</v>
      </c>
    </row>
    <row r="88" spans="1:11" ht="12.75">
      <c r="A88" s="266" t="s">
        <v>122</v>
      </c>
      <c r="B88" s="267"/>
      <c r="C88" s="267"/>
      <c r="D88" s="267"/>
      <c r="E88" s="267"/>
      <c r="F88" s="267"/>
      <c r="G88" s="267"/>
      <c r="H88" s="268"/>
      <c r="I88" s="1">
        <v>81</v>
      </c>
      <c r="J88" s="135">
        <v>37616</v>
      </c>
      <c r="K88" s="7"/>
    </row>
    <row r="89" spans="1:11" ht="12.75">
      <c r="A89" s="266" t="s">
        <v>123</v>
      </c>
      <c r="B89" s="267"/>
      <c r="C89" s="267"/>
      <c r="D89" s="267"/>
      <c r="E89" s="267"/>
      <c r="F89" s="267"/>
      <c r="G89" s="267"/>
      <c r="H89" s="268"/>
      <c r="I89" s="1">
        <v>82</v>
      </c>
      <c r="J89" s="135">
        <v>49747111</v>
      </c>
      <c r="K89" s="135">
        <v>52909625</v>
      </c>
    </row>
    <row r="90" spans="1:11" ht="12.75">
      <c r="A90" s="269" t="s">
        <v>18</v>
      </c>
      <c r="B90" s="270"/>
      <c r="C90" s="270"/>
      <c r="D90" s="270"/>
      <c r="E90" s="270"/>
      <c r="F90" s="270"/>
      <c r="G90" s="270"/>
      <c r="H90" s="271"/>
      <c r="I90" s="1">
        <v>83</v>
      </c>
      <c r="J90" s="43">
        <f>SUM(J91:J99)</f>
        <v>1556069066</v>
      </c>
      <c r="K90" s="43">
        <f>SUM(K91:K99)</f>
        <v>1915658762</v>
      </c>
    </row>
    <row r="91" spans="1:11" ht="12.75">
      <c r="A91" s="266" t="s">
        <v>124</v>
      </c>
      <c r="B91" s="267"/>
      <c r="C91" s="267"/>
      <c r="D91" s="267"/>
      <c r="E91" s="267"/>
      <c r="F91" s="267"/>
      <c r="G91" s="267"/>
      <c r="H91" s="268"/>
      <c r="I91" s="1">
        <v>84</v>
      </c>
      <c r="J91" s="135"/>
      <c r="K91" s="7"/>
    </row>
    <row r="92" spans="1:11" ht="12.75">
      <c r="A92" s="266" t="s">
        <v>230</v>
      </c>
      <c r="B92" s="267"/>
      <c r="C92" s="267"/>
      <c r="D92" s="267"/>
      <c r="E92" s="267"/>
      <c r="F92" s="267"/>
      <c r="G92" s="267"/>
      <c r="H92" s="268"/>
      <c r="I92" s="1">
        <v>85</v>
      </c>
      <c r="J92" s="135">
        <v>9149000</v>
      </c>
      <c r="K92" s="7">
        <v>9046000</v>
      </c>
    </row>
    <row r="93" spans="1:11" ht="12.75">
      <c r="A93" s="266" t="s">
        <v>0</v>
      </c>
      <c r="B93" s="267"/>
      <c r="C93" s="267"/>
      <c r="D93" s="267"/>
      <c r="E93" s="267"/>
      <c r="F93" s="267"/>
      <c r="G93" s="267"/>
      <c r="H93" s="268"/>
      <c r="I93" s="1">
        <v>86</v>
      </c>
      <c r="J93" s="135">
        <v>1488677568</v>
      </c>
      <c r="K93" s="7">
        <v>1852267505</v>
      </c>
    </row>
    <row r="94" spans="1:11" ht="12.75">
      <c r="A94" s="266" t="s">
        <v>231</v>
      </c>
      <c r="B94" s="267"/>
      <c r="C94" s="267"/>
      <c r="D94" s="267"/>
      <c r="E94" s="267"/>
      <c r="F94" s="267"/>
      <c r="G94" s="267"/>
      <c r="H94" s="268"/>
      <c r="I94" s="1">
        <v>87</v>
      </c>
      <c r="J94" s="135"/>
      <c r="K94" s="7"/>
    </row>
    <row r="95" spans="1:11" ht="12.75">
      <c r="A95" s="266" t="s">
        <v>232</v>
      </c>
      <c r="B95" s="267"/>
      <c r="C95" s="267"/>
      <c r="D95" s="267"/>
      <c r="E95" s="267"/>
      <c r="F95" s="267"/>
      <c r="G95" s="267"/>
      <c r="H95" s="268"/>
      <c r="I95" s="1">
        <v>88</v>
      </c>
      <c r="J95" s="135"/>
      <c r="K95" s="7"/>
    </row>
    <row r="96" spans="1:11" ht="12.75">
      <c r="A96" s="266" t="s">
        <v>233</v>
      </c>
      <c r="B96" s="267"/>
      <c r="C96" s="267"/>
      <c r="D96" s="267"/>
      <c r="E96" s="267"/>
      <c r="F96" s="267"/>
      <c r="G96" s="267"/>
      <c r="H96" s="268"/>
      <c r="I96" s="1">
        <v>89</v>
      </c>
      <c r="J96" s="135"/>
      <c r="K96" s="7"/>
    </row>
    <row r="97" spans="1:11" ht="12.75">
      <c r="A97" s="266" t="s">
        <v>86</v>
      </c>
      <c r="B97" s="267"/>
      <c r="C97" s="267"/>
      <c r="D97" s="267"/>
      <c r="E97" s="267"/>
      <c r="F97" s="267"/>
      <c r="G97" s="267"/>
      <c r="H97" s="268"/>
      <c r="I97" s="1">
        <v>90</v>
      </c>
      <c r="J97" s="135"/>
      <c r="K97" s="7"/>
    </row>
    <row r="98" spans="1:11" ht="12.75">
      <c r="A98" s="266" t="s">
        <v>84</v>
      </c>
      <c r="B98" s="267"/>
      <c r="C98" s="267"/>
      <c r="D98" s="267"/>
      <c r="E98" s="267"/>
      <c r="F98" s="267"/>
      <c r="G98" s="267"/>
      <c r="H98" s="268"/>
      <c r="I98" s="1">
        <v>91</v>
      </c>
      <c r="J98" s="135">
        <v>2044339</v>
      </c>
      <c r="K98" s="7">
        <v>1585824</v>
      </c>
    </row>
    <row r="99" spans="1:11" ht="12.75">
      <c r="A99" s="266" t="s">
        <v>85</v>
      </c>
      <c r="B99" s="267"/>
      <c r="C99" s="267"/>
      <c r="D99" s="267"/>
      <c r="E99" s="267"/>
      <c r="F99" s="267"/>
      <c r="G99" s="267"/>
      <c r="H99" s="268"/>
      <c r="I99" s="1">
        <v>92</v>
      </c>
      <c r="J99" s="135">
        <v>56198159</v>
      </c>
      <c r="K99" s="7">
        <v>52759433</v>
      </c>
    </row>
    <row r="100" spans="1:11" ht="12.75">
      <c r="A100" s="269" t="s">
        <v>19</v>
      </c>
      <c r="B100" s="270"/>
      <c r="C100" s="270"/>
      <c r="D100" s="270"/>
      <c r="E100" s="270"/>
      <c r="F100" s="270"/>
      <c r="G100" s="270"/>
      <c r="H100" s="271"/>
      <c r="I100" s="1">
        <v>93</v>
      </c>
      <c r="J100" s="43">
        <f>SUM(J101:J112)</f>
        <v>394111168</v>
      </c>
      <c r="K100" s="43">
        <f>SUM(K101:K112)</f>
        <v>402912295</v>
      </c>
    </row>
    <row r="101" spans="1:11" ht="12.75">
      <c r="A101" s="266" t="s">
        <v>124</v>
      </c>
      <c r="B101" s="267"/>
      <c r="C101" s="267"/>
      <c r="D101" s="267"/>
      <c r="E101" s="267"/>
      <c r="F101" s="267"/>
      <c r="G101" s="267"/>
      <c r="H101" s="268"/>
      <c r="I101" s="1">
        <v>94</v>
      </c>
      <c r="J101" s="135">
        <v>70197</v>
      </c>
      <c r="K101" s="7">
        <v>198872</v>
      </c>
    </row>
    <row r="102" spans="1:11" ht="12.75">
      <c r="A102" s="266" t="s">
        <v>230</v>
      </c>
      <c r="B102" s="267"/>
      <c r="C102" s="267"/>
      <c r="D102" s="267"/>
      <c r="E102" s="267"/>
      <c r="F102" s="267"/>
      <c r="G102" s="267"/>
      <c r="H102" s="268"/>
      <c r="I102" s="1">
        <v>95</v>
      </c>
      <c r="J102" s="135">
        <v>103000</v>
      </c>
      <c r="K102" s="7">
        <v>103000</v>
      </c>
    </row>
    <row r="103" spans="1:11" ht="12.75">
      <c r="A103" s="266" t="s">
        <v>0</v>
      </c>
      <c r="B103" s="267"/>
      <c r="C103" s="267"/>
      <c r="D103" s="267"/>
      <c r="E103" s="267"/>
      <c r="F103" s="267"/>
      <c r="G103" s="267"/>
      <c r="H103" s="268"/>
      <c r="I103" s="1">
        <v>96</v>
      </c>
      <c r="J103" s="135">
        <v>180344025</v>
      </c>
      <c r="K103" s="7">
        <v>203141559</v>
      </c>
    </row>
    <row r="104" spans="1:11" ht="12.75">
      <c r="A104" s="266" t="s">
        <v>231</v>
      </c>
      <c r="B104" s="267"/>
      <c r="C104" s="267"/>
      <c r="D104" s="267"/>
      <c r="E104" s="267"/>
      <c r="F104" s="267"/>
      <c r="G104" s="267"/>
      <c r="H104" s="268"/>
      <c r="I104" s="1">
        <v>97</v>
      </c>
      <c r="J104" s="135">
        <v>23380655</v>
      </c>
      <c r="K104" s="7">
        <v>31365529</v>
      </c>
    </row>
    <row r="105" spans="1:11" ht="12.75">
      <c r="A105" s="266" t="s">
        <v>232</v>
      </c>
      <c r="B105" s="267"/>
      <c r="C105" s="267"/>
      <c r="D105" s="267"/>
      <c r="E105" s="267"/>
      <c r="F105" s="267"/>
      <c r="G105" s="267"/>
      <c r="H105" s="268"/>
      <c r="I105" s="1">
        <v>98</v>
      </c>
      <c r="J105" s="135">
        <v>154542693</v>
      </c>
      <c r="K105" s="7">
        <v>132651065</v>
      </c>
    </row>
    <row r="106" spans="1:11" ht="12.75">
      <c r="A106" s="266" t="s">
        <v>233</v>
      </c>
      <c r="B106" s="267"/>
      <c r="C106" s="267"/>
      <c r="D106" s="267"/>
      <c r="E106" s="267"/>
      <c r="F106" s="267"/>
      <c r="G106" s="267"/>
      <c r="H106" s="268"/>
      <c r="I106" s="1">
        <v>99</v>
      </c>
      <c r="J106" s="135"/>
      <c r="K106" s="7"/>
    </row>
    <row r="107" spans="1:11" ht="12.75">
      <c r="A107" s="266" t="s">
        <v>86</v>
      </c>
      <c r="B107" s="267"/>
      <c r="C107" s="267"/>
      <c r="D107" s="267"/>
      <c r="E107" s="267"/>
      <c r="F107" s="267"/>
      <c r="G107" s="267"/>
      <c r="H107" s="268"/>
      <c r="I107" s="1">
        <v>100</v>
      </c>
      <c r="J107" s="135"/>
      <c r="K107" s="7"/>
    </row>
    <row r="108" spans="1:11" ht="12.75">
      <c r="A108" s="266" t="s">
        <v>87</v>
      </c>
      <c r="B108" s="267"/>
      <c r="C108" s="267"/>
      <c r="D108" s="267"/>
      <c r="E108" s="267"/>
      <c r="F108" s="267"/>
      <c r="G108" s="267"/>
      <c r="H108" s="268"/>
      <c r="I108" s="1">
        <v>101</v>
      </c>
      <c r="J108" s="135">
        <v>20674590</v>
      </c>
      <c r="K108" s="7">
        <v>22455819</v>
      </c>
    </row>
    <row r="109" spans="1:11" ht="12.75">
      <c r="A109" s="266" t="s">
        <v>88</v>
      </c>
      <c r="B109" s="267"/>
      <c r="C109" s="267"/>
      <c r="D109" s="267"/>
      <c r="E109" s="267"/>
      <c r="F109" s="267"/>
      <c r="G109" s="267"/>
      <c r="H109" s="268"/>
      <c r="I109" s="1">
        <v>102</v>
      </c>
      <c r="J109" s="135">
        <v>11615356</v>
      </c>
      <c r="K109" s="7">
        <v>11077721</v>
      </c>
    </row>
    <row r="110" spans="1:11" ht="12.75">
      <c r="A110" s="266" t="s">
        <v>91</v>
      </c>
      <c r="B110" s="267"/>
      <c r="C110" s="267"/>
      <c r="D110" s="267"/>
      <c r="E110" s="267"/>
      <c r="F110" s="267"/>
      <c r="G110" s="267"/>
      <c r="H110" s="268"/>
      <c r="I110" s="1">
        <v>103</v>
      </c>
      <c r="J110" s="135">
        <v>235003</v>
      </c>
      <c r="K110" s="7">
        <v>230130</v>
      </c>
    </row>
    <row r="111" spans="1:11" ht="12.75">
      <c r="A111" s="266" t="s">
        <v>89</v>
      </c>
      <c r="B111" s="267"/>
      <c r="C111" s="267"/>
      <c r="D111" s="267"/>
      <c r="E111" s="267"/>
      <c r="F111" s="267"/>
      <c r="G111" s="267"/>
      <c r="H111" s="268"/>
      <c r="I111" s="1">
        <v>104</v>
      </c>
      <c r="J111" s="135"/>
      <c r="K111" s="7"/>
    </row>
    <row r="112" spans="1:11" ht="12.75">
      <c r="A112" s="266" t="s">
        <v>90</v>
      </c>
      <c r="B112" s="267"/>
      <c r="C112" s="267"/>
      <c r="D112" s="267"/>
      <c r="E112" s="267"/>
      <c r="F112" s="267"/>
      <c r="G112" s="267"/>
      <c r="H112" s="268"/>
      <c r="I112" s="1">
        <v>105</v>
      </c>
      <c r="J112" s="135">
        <f>3145707-58</f>
        <v>3145649</v>
      </c>
      <c r="K112" s="7">
        <v>1688600</v>
      </c>
    </row>
    <row r="113" spans="1:11" ht="12.75">
      <c r="A113" s="269" t="s">
        <v>1</v>
      </c>
      <c r="B113" s="270"/>
      <c r="C113" s="270"/>
      <c r="D113" s="270"/>
      <c r="E113" s="270"/>
      <c r="F113" s="270"/>
      <c r="G113" s="270"/>
      <c r="H113" s="271"/>
      <c r="I113" s="1">
        <v>106</v>
      </c>
      <c r="J113" s="135">
        <v>91732310</v>
      </c>
      <c r="K113" s="7">
        <f>103314398+188500</f>
        <v>103502898</v>
      </c>
    </row>
    <row r="114" spans="1:11" ht="12.75">
      <c r="A114" s="269" t="s">
        <v>23</v>
      </c>
      <c r="B114" s="270"/>
      <c r="C114" s="270"/>
      <c r="D114" s="270"/>
      <c r="E114" s="270"/>
      <c r="F114" s="270"/>
      <c r="G114" s="270"/>
      <c r="H114" s="271"/>
      <c r="I114" s="1">
        <v>107</v>
      </c>
      <c r="J114" s="43">
        <f>J69+J86+J90+J100+J113</f>
        <v>4465334310</v>
      </c>
      <c r="K114" s="43">
        <f>K69+K86+K90+K100+K113</f>
        <v>4996605048</v>
      </c>
    </row>
    <row r="115" spans="1:11" ht="12.75">
      <c r="A115" s="255" t="s">
        <v>50</v>
      </c>
      <c r="B115" s="256"/>
      <c r="C115" s="256"/>
      <c r="D115" s="256"/>
      <c r="E115" s="256"/>
      <c r="F115" s="256"/>
      <c r="G115" s="256"/>
      <c r="H115" s="257"/>
      <c r="I115" s="2">
        <v>108</v>
      </c>
      <c r="J115" s="136">
        <v>54631638</v>
      </c>
      <c r="K115" s="8">
        <v>54545066</v>
      </c>
    </row>
    <row r="116" spans="1:12" ht="12.75">
      <c r="A116" s="258" t="s">
        <v>296</v>
      </c>
      <c r="B116" s="259"/>
      <c r="C116" s="259"/>
      <c r="D116" s="259"/>
      <c r="E116" s="259"/>
      <c r="F116" s="259"/>
      <c r="G116" s="259"/>
      <c r="H116" s="259"/>
      <c r="I116" s="260"/>
      <c r="J116" s="260"/>
      <c r="K116" s="261"/>
      <c r="L116" s="133"/>
    </row>
    <row r="117" spans="1:12" ht="12.75">
      <c r="A117" s="262" t="s">
        <v>176</v>
      </c>
      <c r="B117" s="263"/>
      <c r="C117" s="263"/>
      <c r="D117" s="263"/>
      <c r="E117" s="263"/>
      <c r="F117" s="263"/>
      <c r="G117" s="263"/>
      <c r="H117" s="263"/>
      <c r="I117" s="264"/>
      <c r="J117" s="264"/>
      <c r="K117" s="265"/>
      <c r="L117" s="133"/>
    </row>
    <row r="118" spans="1:12" ht="12.75">
      <c r="A118" s="266" t="s">
        <v>8</v>
      </c>
      <c r="B118" s="267"/>
      <c r="C118" s="267"/>
      <c r="D118" s="267"/>
      <c r="E118" s="267"/>
      <c r="F118" s="267"/>
      <c r="G118" s="267"/>
      <c r="H118" s="268"/>
      <c r="I118" s="1">
        <v>109</v>
      </c>
      <c r="J118" s="7">
        <f>+J69-J119</f>
        <v>2137794916</v>
      </c>
      <c r="K118" s="7">
        <f>+K69-K119</f>
        <v>2285048970</v>
      </c>
      <c r="L118" s="133"/>
    </row>
    <row r="119" spans="1:11" ht="12.75">
      <c r="A119" s="272" t="s">
        <v>9</v>
      </c>
      <c r="B119" s="273"/>
      <c r="C119" s="273"/>
      <c r="D119" s="273"/>
      <c r="E119" s="273"/>
      <c r="F119" s="273"/>
      <c r="G119" s="273"/>
      <c r="H119" s="274"/>
      <c r="I119" s="4">
        <v>110</v>
      </c>
      <c r="J119" s="8">
        <f>+J85</f>
        <v>235842123</v>
      </c>
      <c r="K119" s="8">
        <f>+K85</f>
        <v>231125940</v>
      </c>
    </row>
    <row r="120" spans="1:12" ht="12.75">
      <c r="A120" s="275" t="s">
        <v>297</v>
      </c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133"/>
    </row>
    <row r="121" spans="1:12" ht="12.75">
      <c r="A121" s="253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117"/>
    </row>
    <row r="123" spans="10:12" ht="12.75">
      <c r="J123" s="115"/>
      <c r="K123" s="115"/>
      <c r="L123" s="119"/>
    </row>
    <row r="124" spans="10:12" ht="12.75">
      <c r="J124" s="116">
        <f>+J114-J66</f>
        <v>0</v>
      </c>
      <c r="K124" s="131">
        <f>+K114-K66</f>
        <v>0</v>
      </c>
      <c r="L124" s="119"/>
    </row>
    <row r="125" spans="10:12" ht="12.75">
      <c r="J125" s="115"/>
      <c r="K125" s="115"/>
      <c r="L125" s="119"/>
    </row>
    <row r="126" spans="10:12" ht="12.75">
      <c r="J126" s="115"/>
      <c r="K126" s="115"/>
      <c r="L126" s="119"/>
    </row>
    <row r="127" ht="12.75">
      <c r="K127" s="1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K81">
    <cfRule type="cellIs" priority="1" dxfId="1" operator="notEqual" stopIfTrue="1">
      <formula>ROUND(K81,0)</formula>
    </cfRule>
    <cfRule type="cellIs" priority="2" dxfId="2" operator="lessThan" stopIfTrue="1">
      <formula>0</formula>
    </cfRule>
  </conditionalFormatting>
  <dataValidations count="6">
    <dataValidation allowBlank="1" sqref="A1:I65536 J1:J9 J16 J26:K26 J35 J40:J41 J49:K49 J56 J66 J68:J69 J79:L79 K82:K88 J86 J90 J100 J114 J116:J117 J120:K65536 K90:K117 J82 L80:L65536 J72:K72 K78 K50:K63 K1:K25 K27:K48 K65:K69 L1:L78 M1:IV65536"/>
    <dataValidation type="whole" operator="greaterThanOrEqual" allowBlank="1" showInputMessage="1" showErrorMessage="1" errorTitle="Pogrešan unos" error="Mogu se unijeti samo cjelobrojne pozitivne vrijednosti." sqref="J87:J89 J57:J65 J10:J15 J17:J25 J27:J34 J36:J39 J42:J48 J50:J55 J115 J101:J113 J70:K70 J73:K77 J80:J81 J83:J84 J91:J99 J67 K80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9 K81">
      <formula1>0</formula1>
    </dataValidation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4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SheetLayoutView="110" zoomScalePageLayoutView="0" workbookViewId="0" topLeftCell="A19">
      <selection activeCell="L42" sqref="L42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2.421875" style="112" customWidth="1"/>
    <col min="12" max="12" width="10.421875" style="42" bestFit="1" customWidth="1"/>
    <col min="13" max="16384" width="9.140625" style="42" customWidth="1"/>
  </cols>
  <sheetData>
    <row r="1" spans="1:11" ht="12.75" customHeight="1">
      <c r="A1" s="290" t="s">
        <v>146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8" t="s">
        <v>389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318" t="s">
        <v>337</v>
      </c>
      <c r="B3" s="319"/>
      <c r="C3" s="319"/>
      <c r="D3" s="319"/>
      <c r="E3" s="319"/>
      <c r="F3" s="319"/>
      <c r="G3" s="319"/>
      <c r="H3" s="319"/>
      <c r="I3" s="319"/>
      <c r="J3" s="319"/>
      <c r="K3" s="320"/>
    </row>
    <row r="4" spans="1:11" ht="22.5">
      <c r="A4" s="321" t="s">
        <v>52</v>
      </c>
      <c r="B4" s="321"/>
      <c r="C4" s="321"/>
      <c r="D4" s="321"/>
      <c r="E4" s="321"/>
      <c r="F4" s="321"/>
      <c r="G4" s="321"/>
      <c r="H4" s="321"/>
      <c r="I4" s="175" t="s">
        <v>266</v>
      </c>
      <c r="J4" s="46" t="s">
        <v>301</v>
      </c>
      <c r="K4" s="46" t="s">
        <v>302</v>
      </c>
    </row>
    <row r="5" spans="1:11" ht="12.75">
      <c r="A5" s="322">
        <v>1</v>
      </c>
      <c r="B5" s="322"/>
      <c r="C5" s="322"/>
      <c r="D5" s="322"/>
      <c r="E5" s="322"/>
      <c r="F5" s="322"/>
      <c r="G5" s="322"/>
      <c r="H5" s="322"/>
      <c r="I5" s="52">
        <v>2</v>
      </c>
      <c r="J5" s="50">
        <v>3</v>
      </c>
      <c r="K5" s="149">
        <v>4</v>
      </c>
    </row>
    <row r="6" spans="1:11" ht="12.75">
      <c r="A6" s="262" t="s">
        <v>24</v>
      </c>
      <c r="B6" s="263"/>
      <c r="C6" s="263"/>
      <c r="D6" s="263"/>
      <c r="E6" s="263"/>
      <c r="F6" s="263"/>
      <c r="G6" s="263"/>
      <c r="H6" s="280"/>
      <c r="I6" s="3">
        <v>111</v>
      </c>
      <c r="J6" s="44">
        <f>SUM(J7:J8)</f>
        <v>1488610601</v>
      </c>
      <c r="K6" s="44">
        <f>SUM(K7:K8)</f>
        <v>1778395862</v>
      </c>
    </row>
    <row r="7" spans="1:11" ht="12.75">
      <c r="A7" s="269" t="s">
        <v>144</v>
      </c>
      <c r="B7" s="270"/>
      <c r="C7" s="270"/>
      <c r="D7" s="270"/>
      <c r="E7" s="270"/>
      <c r="F7" s="270"/>
      <c r="G7" s="270"/>
      <c r="H7" s="271"/>
      <c r="I7" s="1">
        <v>112</v>
      </c>
      <c r="J7" s="135">
        <v>1454867739</v>
      </c>
      <c r="K7" s="151">
        <v>1755286721</v>
      </c>
    </row>
    <row r="8" spans="1:12" ht="12.75">
      <c r="A8" s="269" t="s">
        <v>95</v>
      </c>
      <c r="B8" s="270"/>
      <c r="C8" s="270"/>
      <c r="D8" s="270"/>
      <c r="E8" s="270"/>
      <c r="F8" s="270"/>
      <c r="G8" s="270"/>
      <c r="H8" s="271"/>
      <c r="I8" s="1">
        <v>113</v>
      </c>
      <c r="J8" s="135">
        <f>2739517+31003345</f>
        <v>33742862</v>
      </c>
      <c r="K8" s="151">
        <v>23109141</v>
      </c>
      <c r="L8" s="112"/>
    </row>
    <row r="9" spans="1:11" ht="12.75">
      <c r="A9" s="269" t="s">
        <v>12</v>
      </c>
      <c r="B9" s="270"/>
      <c r="C9" s="270"/>
      <c r="D9" s="270"/>
      <c r="E9" s="270"/>
      <c r="F9" s="270"/>
      <c r="G9" s="270"/>
      <c r="H9" s="271"/>
      <c r="I9" s="1">
        <v>114</v>
      </c>
      <c r="J9" s="43">
        <f>J10+J11+J15+J19+J20+J21+J24+J25</f>
        <v>1241906079</v>
      </c>
      <c r="K9" s="43">
        <f>K10+K11+K15+K19+K20+K21+K24+K25</f>
        <v>1518893175</v>
      </c>
    </row>
    <row r="10" spans="1:11" ht="12.75">
      <c r="A10" s="269" t="s">
        <v>96</v>
      </c>
      <c r="B10" s="270"/>
      <c r="C10" s="270"/>
      <c r="D10" s="270"/>
      <c r="E10" s="270"/>
      <c r="F10" s="270"/>
      <c r="G10" s="270"/>
      <c r="H10" s="271"/>
      <c r="I10" s="1">
        <v>115</v>
      </c>
      <c r="J10" s="7"/>
      <c r="K10" s="151"/>
    </row>
    <row r="11" spans="1:11" ht="12.75">
      <c r="A11" s="269" t="s">
        <v>20</v>
      </c>
      <c r="B11" s="270"/>
      <c r="C11" s="270"/>
      <c r="D11" s="270"/>
      <c r="E11" s="270"/>
      <c r="F11" s="270"/>
      <c r="G11" s="270"/>
      <c r="H11" s="271"/>
      <c r="I11" s="1">
        <v>116</v>
      </c>
      <c r="J11" s="43">
        <f>SUM(J12:J14)</f>
        <v>450374430</v>
      </c>
      <c r="K11" s="43">
        <f>SUM(K12:K14)</f>
        <v>519753525</v>
      </c>
    </row>
    <row r="12" spans="1:11" ht="12.75">
      <c r="A12" s="266" t="s">
        <v>138</v>
      </c>
      <c r="B12" s="267"/>
      <c r="C12" s="267"/>
      <c r="D12" s="267"/>
      <c r="E12" s="267"/>
      <c r="F12" s="267"/>
      <c r="G12" s="267"/>
      <c r="H12" s="268"/>
      <c r="I12" s="1">
        <v>117</v>
      </c>
      <c r="J12" s="135">
        <v>247421054</v>
      </c>
      <c r="K12" s="151">
        <v>299650484</v>
      </c>
    </row>
    <row r="13" spans="1:11" ht="12.75">
      <c r="A13" s="266" t="s">
        <v>139</v>
      </c>
      <c r="B13" s="267"/>
      <c r="C13" s="267"/>
      <c r="D13" s="267"/>
      <c r="E13" s="267"/>
      <c r="F13" s="267"/>
      <c r="G13" s="267"/>
      <c r="H13" s="268"/>
      <c r="I13" s="1">
        <v>118</v>
      </c>
      <c r="J13" s="135">
        <v>2417204</v>
      </c>
      <c r="K13" s="151">
        <v>2952180</v>
      </c>
    </row>
    <row r="14" spans="1:11" ht="12.75">
      <c r="A14" s="266" t="s">
        <v>54</v>
      </c>
      <c r="B14" s="267"/>
      <c r="C14" s="267"/>
      <c r="D14" s="267"/>
      <c r="E14" s="267"/>
      <c r="F14" s="267"/>
      <c r="G14" s="267"/>
      <c r="H14" s="268"/>
      <c r="I14" s="1">
        <v>119</v>
      </c>
      <c r="J14" s="135">
        <v>200536172</v>
      </c>
      <c r="K14" s="151">
        <v>217150861</v>
      </c>
    </row>
    <row r="15" spans="1:11" ht="12.75">
      <c r="A15" s="269" t="s">
        <v>21</v>
      </c>
      <c r="B15" s="270"/>
      <c r="C15" s="270"/>
      <c r="D15" s="270"/>
      <c r="E15" s="270"/>
      <c r="F15" s="270"/>
      <c r="G15" s="270"/>
      <c r="H15" s="271"/>
      <c r="I15" s="1">
        <v>120</v>
      </c>
      <c r="J15" s="43">
        <f>SUM(J16:J18)</f>
        <v>371316789</v>
      </c>
      <c r="K15" s="43">
        <f>SUM(K16:K18)</f>
        <v>480161466</v>
      </c>
    </row>
    <row r="16" spans="1:11" ht="12.75">
      <c r="A16" s="266" t="s">
        <v>55</v>
      </c>
      <c r="B16" s="267"/>
      <c r="C16" s="267"/>
      <c r="D16" s="267"/>
      <c r="E16" s="267"/>
      <c r="F16" s="267"/>
      <c r="G16" s="267"/>
      <c r="H16" s="268"/>
      <c r="I16" s="1">
        <v>121</v>
      </c>
      <c r="J16" s="135">
        <v>222429876</v>
      </c>
      <c r="K16" s="151">
        <v>292865456</v>
      </c>
    </row>
    <row r="17" spans="1:11" ht="12.75">
      <c r="A17" s="266" t="s">
        <v>56</v>
      </c>
      <c r="B17" s="267"/>
      <c r="C17" s="267"/>
      <c r="D17" s="267"/>
      <c r="E17" s="267"/>
      <c r="F17" s="267"/>
      <c r="G17" s="267"/>
      <c r="H17" s="268"/>
      <c r="I17" s="1">
        <v>122</v>
      </c>
      <c r="J17" s="135">
        <v>94779650</v>
      </c>
      <c r="K17" s="151">
        <v>119910409</v>
      </c>
    </row>
    <row r="18" spans="1:11" ht="12.75">
      <c r="A18" s="266" t="s">
        <v>57</v>
      </c>
      <c r="B18" s="267"/>
      <c r="C18" s="267"/>
      <c r="D18" s="267"/>
      <c r="E18" s="267"/>
      <c r="F18" s="267"/>
      <c r="G18" s="267"/>
      <c r="H18" s="268"/>
      <c r="I18" s="1">
        <v>123</v>
      </c>
      <c r="J18" s="135">
        <v>54107263</v>
      </c>
      <c r="K18" s="151">
        <v>67385601</v>
      </c>
    </row>
    <row r="19" spans="1:11" ht="12.75">
      <c r="A19" s="269" t="s">
        <v>97</v>
      </c>
      <c r="B19" s="270"/>
      <c r="C19" s="270"/>
      <c r="D19" s="270"/>
      <c r="E19" s="270"/>
      <c r="F19" s="270"/>
      <c r="G19" s="270"/>
      <c r="H19" s="271"/>
      <c r="I19" s="1">
        <v>124</v>
      </c>
      <c r="J19" s="135">
        <v>265188188</v>
      </c>
      <c r="K19" s="151">
        <v>346413599</v>
      </c>
    </row>
    <row r="20" spans="1:11" ht="12.75">
      <c r="A20" s="269" t="s">
        <v>98</v>
      </c>
      <c r="B20" s="270"/>
      <c r="C20" s="270"/>
      <c r="D20" s="270"/>
      <c r="E20" s="270"/>
      <c r="F20" s="270"/>
      <c r="G20" s="270"/>
      <c r="H20" s="271"/>
      <c r="I20" s="1">
        <v>125</v>
      </c>
      <c r="J20" s="135">
        <v>128500052</v>
      </c>
      <c r="K20" s="151">
        <v>143755460</v>
      </c>
    </row>
    <row r="21" spans="1:11" ht="12.75">
      <c r="A21" s="269" t="s">
        <v>22</v>
      </c>
      <c r="B21" s="270"/>
      <c r="C21" s="270"/>
      <c r="D21" s="270"/>
      <c r="E21" s="270"/>
      <c r="F21" s="270"/>
      <c r="G21" s="270"/>
      <c r="H21" s="271"/>
      <c r="I21" s="1">
        <v>126</v>
      </c>
      <c r="J21" s="43">
        <f>SUM(J22:J23)</f>
        <v>690979</v>
      </c>
      <c r="K21" s="43">
        <f>SUM(K22:K23)</f>
        <v>126181</v>
      </c>
    </row>
    <row r="22" spans="1:11" ht="12.75">
      <c r="A22" s="266" t="s">
        <v>129</v>
      </c>
      <c r="B22" s="267"/>
      <c r="C22" s="267"/>
      <c r="D22" s="267"/>
      <c r="E22" s="267"/>
      <c r="F22" s="267"/>
      <c r="G22" s="267"/>
      <c r="H22" s="268"/>
      <c r="I22" s="1">
        <v>127</v>
      </c>
      <c r="J22" s="7"/>
      <c r="K22" s="151"/>
    </row>
    <row r="23" spans="1:11" ht="12.75">
      <c r="A23" s="266" t="s">
        <v>130</v>
      </c>
      <c r="B23" s="267"/>
      <c r="C23" s="267"/>
      <c r="D23" s="267"/>
      <c r="E23" s="267"/>
      <c r="F23" s="267"/>
      <c r="G23" s="267"/>
      <c r="H23" s="268"/>
      <c r="I23" s="1">
        <v>128</v>
      </c>
      <c r="J23" s="135">
        <v>690979</v>
      </c>
      <c r="K23" s="151">
        <v>126181</v>
      </c>
    </row>
    <row r="24" spans="1:11" ht="12.75">
      <c r="A24" s="269" t="s">
        <v>99</v>
      </c>
      <c r="B24" s="270"/>
      <c r="C24" s="270"/>
      <c r="D24" s="270"/>
      <c r="E24" s="270"/>
      <c r="F24" s="270"/>
      <c r="G24" s="270"/>
      <c r="H24" s="271"/>
      <c r="I24" s="1">
        <v>129</v>
      </c>
      <c r="J24" s="135">
        <v>1854405</v>
      </c>
      <c r="K24" s="151">
        <v>9486384</v>
      </c>
    </row>
    <row r="25" spans="1:11" ht="12.75">
      <c r="A25" s="269" t="s">
        <v>43</v>
      </c>
      <c r="B25" s="270"/>
      <c r="C25" s="270"/>
      <c r="D25" s="270"/>
      <c r="E25" s="270"/>
      <c r="F25" s="270"/>
      <c r="G25" s="270"/>
      <c r="H25" s="271"/>
      <c r="I25" s="1">
        <v>130</v>
      </c>
      <c r="J25" s="135">
        <v>23981236</v>
      </c>
      <c r="K25" s="151">
        <v>19196560</v>
      </c>
    </row>
    <row r="26" spans="1:11" ht="12.75">
      <c r="A26" s="269" t="s">
        <v>202</v>
      </c>
      <c r="B26" s="270"/>
      <c r="C26" s="270"/>
      <c r="D26" s="270"/>
      <c r="E26" s="270"/>
      <c r="F26" s="270"/>
      <c r="G26" s="270"/>
      <c r="H26" s="271"/>
      <c r="I26" s="1">
        <v>131</v>
      </c>
      <c r="J26" s="43">
        <f>SUM(J27:J31)</f>
        <v>90889299</v>
      </c>
      <c r="K26" s="43">
        <f>SUM(K27:K31)</f>
        <v>63640247</v>
      </c>
    </row>
    <row r="27" spans="1:11" ht="12.75">
      <c r="A27" s="302" t="s">
        <v>341</v>
      </c>
      <c r="B27" s="303"/>
      <c r="C27" s="303"/>
      <c r="D27" s="303"/>
      <c r="E27" s="303"/>
      <c r="F27" s="303"/>
      <c r="G27" s="303"/>
      <c r="H27" s="304"/>
      <c r="I27" s="1">
        <v>132</v>
      </c>
      <c r="J27" s="7"/>
      <c r="K27" s="151"/>
    </row>
    <row r="28" spans="1:11" ht="12.75">
      <c r="A28" s="302" t="s">
        <v>342</v>
      </c>
      <c r="B28" s="303"/>
      <c r="C28" s="303"/>
      <c r="D28" s="303"/>
      <c r="E28" s="303"/>
      <c r="F28" s="303"/>
      <c r="G28" s="303"/>
      <c r="H28" s="304"/>
      <c r="I28" s="1">
        <v>133</v>
      </c>
      <c r="J28" s="135">
        <v>43399550</v>
      </c>
      <c r="K28" s="151">
        <v>53060611</v>
      </c>
    </row>
    <row r="29" spans="1:11" ht="12.75">
      <c r="A29" s="269" t="s">
        <v>131</v>
      </c>
      <c r="B29" s="270"/>
      <c r="C29" s="270"/>
      <c r="D29" s="270"/>
      <c r="E29" s="270"/>
      <c r="F29" s="270"/>
      <c r="G29" s="270"/>
      <c r="H29" s="271"/>
      <c r="I29" s="1">
        <v>134</v>
      </c>
      <c r="J29" s="7"/>
      <c r="K29" s="151"/>
    </row>
    <row r="30" spans="1:11" ht="12.75">
      <c r="A30" s="269" t="s">
        <v>212</v>
      </c>
      <c r="B30" s="270"/>
      <c r="C30" s="270"/>
      <c r="D30" s="270"/>
      <c r="E30" s="270"/>
      <c r="F30" s="270"/>
      <c r="G30" s="270"/>
      <c r="H30" s="271"/>
      <c r="I30" s="1">
        <v>135</v>
      </c>
      <c r="J30" s="135">
        <v>9107883</v>
      </c>
      <c r="K30" s="151">
        <v>7520020</v>
      </c>
    </row>
    <row r="31" spans="1:11" ht="12.75">
      <c r="A31" s="269" t="s">
        <v>132</v>
      </c>
      <c r="B31" s="270"/>
      <c r="C31" s="270"/>
      <c r="D31" s="270"/>
      <c r="E31" s="270"/>
      <c r="F31" s="270"/>
      <c r="G31" s="270"/>
      <c r="H31" s="271"/>
      <c r="I31" s="1">
        <v>136</v>
      </c>
      <c r="J31" s="135">
        <v>38381866</v>
      </c>
      <c r="K31" s="7">
        <v>3059616</v>
      </c>
    </row>
    <row r="32" spans="1:11" ht="12.75">
      <c r="A32" s="269" t="s">
        <v>203</v>
      </c>
      <c r="B32" s="270"/>
      <c r="C32" s="270"/>
      <c r="D32" s="270"/>
      <c r="E32" s="270"/>
      <c r="F32" s="270"/>
      <c r="G32" s="270"/>
      <c r="H32" s="271"/>
      <c r="I32" s="1">
        <v>137</v>
      </c>
      <c r="J32" s="43">
        <f>SUM(J33:J36)</f>
        <v>65684632</v>
      </c>
      <c r="K32" s="43">
        <f>SUM(K33:K36)</f>
        <v>84499175</v>
      </c>
    </row>
    <row r="33" spans="1:11" ht="12.75">
      <c r="A33" s="269" t="s">
        <v>58</v>
      </c>
      <c r="B33" s="270"/>
      <c r="C33" s="270"/>
      <c r="D33" s="270"/>
      <c r="E33" s="270"/>
      <c r="F33" s="270"/>
      <c r="G33" s="270"/>
      <c r="H33" s="271"/>
      <c r="I33" s="1">
        <v>138</v>
      </c>
      <c r="J33" s="147"/>
      <c r="K33" s="151"/>
    </row>
    <row r="34" spans="1:11" ht="12.75">
      <c r="A34" s="302" t="s">
        <v>343</v>
      </c>
      <c r="B34" s="303"/>
      <c r="C34" s="303"/>
      <c r="D34" s="303"/>
      <c r="E34" s="303"/>
      <c r="F34" s="303"/>
      <c r="G34" s="303"/>
      <c r="H34" s="304"/>
      <c r="I34" s="1">
        <v>139</v>
      </c>
      <c r="J34" s="135">
        <v>53227381</v>
      </c>
      <c r="K34" s="151">
        <v>76086691</v>
      </c>
    </row>
    <row r="35" spans="1:11" ht="12.75">
      <c r="A35" s="269" t="s">
        <v>213</v>
      </c>
      <c r="B35" s="270"/>
      <c r="C35" s="270"/>
      <c r="D35" s="270"/>
      <c r="E35" s="270"/>
      <c r="F35" s="270"/>
      <c r="G35" s="270"/>
      <c r="H35" s="271"/>
      <c r="I35" s="1">
        <v>140</v>
      </c>
      <c r="J35" s="135">
        <v>8256519</v>
      </c>
      <c r="K35" s="151">
        <v>6761354</v>
      </c>
    </row>
    <row r="36" spans="1:11" ht="12.75">
      <c r="A36" s="269" t="s">
        <v>59</v>
      </c>
      <c r="B36" s="270"/>
      <c r="C36" s="270"/>
      <c r="D36" s="270"/>
      <c r="E36" s="270"/>
      <c r="F36" s="270"/>
      <c r="G36" s="270"/>
      <c r="H36" s="271"/>
      <c r="I36" s="1">
        <v>141</v>
      </c>
      <c r="J36" s="135">
        <v>4200732</v>
      </c>
      <c r="K36" s="151">
        <v>1651130</v>
      </c>
    </row>
    <row r="37" spans="1:11" ht="12.75">
      <c r="A37" s="269" t="s">
        <v>184</v>
      </c>
      <c r="B37" s="270"/>
      <c r="C37" s="270"/>
      <c r="D37" s="270"/>
      <c r="E37" s="270"/>
      <c r="F37" s="270"/>
      <c r="G37" s="270"/>
      <c r="H37" s="271"/>
      <c r="I37" s="1">
        <v>142</v>
      </c>
      <c r="J37" s="147"/>
      <c r="K37" s="151"/>
    </row>
    <row r="38" spans="1:11" ht="12.75">
      <c r="A38" s="269" t="s">
        <v>185</v>
      </c>
      <c r="B38" s="270"/>
      <c r="C38" s="270"/>
      <c r="D38" s="270"/>
      <c r="E38" s="270"/>
      <c r="F38" s="270"/>
      <c r="G38" s="270"/>
      <c r="H38" s="271"/>
      <c r="I38" s="1">
        <v>143</v>
      </c>
      <c r="J38" s="147"/>
      <c r="K38" s="151"/>
    </row>
    <row r="39" spans="1:11" ht="12.75">
      <c r="A39" s="269" t="s">
        <v>214</v>
      </c>
      <c r="B39" s="270"/>
      <c r="C39" s="270"/>
      <c r="D39" s="270"/>
      <c r="E39" s="270"/>
      <c r="F39" s="270"/>
      <c r="G39" s="270"/>
      <c r="H39" s="271"/>
      <c r="I39" s="1">
        <v>144</v>
      </c>
      <c r="J39" s="147"/>
      <c r="K39" s="7"/>
    </row>
    <row r="40" spans="1:11" ht="12.75">
      <c r="A40" s="269" t="s">
        <v>215</v>
      </c>
      <c r="B40" s="270"/>
      <c r="C40" s="270"/>
      <c r="D40" s="270"/>
      <c r="E40" s="270"/>
      <c r="F40" s="270"/>
      <c r="G40" s="270"/>
      <c r="H40" s="271"/>
      <c r="I40" s="1">
        <v>145</v>
      </c>
      <c r="J40" s="147"/>
      <c r="K40" s="7"/>
    </row>
    <row r="41" spans="1:11" ht="12.75">
      <c r="A41" s="269" t="s">
        <v>204</v>
      </c>
      <c r="B41" s="270"/>
      <c r="C41" s="270"/>
      <c r="D41" s="270"/>
      <c r="E41" s="270"/>
      <c r="F41" s="270"/>
      <c r="G41" s="270"/>
      <c r="H41" s="271"/>
      <c r="I41" s="1">
        <v>146</v>
      </c>
      <c r="J41" s="43">
        <f>J6+J26+J37+J39</f>
        <v>1579499900</v>
      </c>
      <c r="K41" s="43">
        <f>K6+K26+K37+K39</f>
        <v>1842036109</v>
      </c>
    </row>
    <row r="42" spans="1:11" ht="12.75">
      <c r="A42" s="269" t="s">
        <v>205</v>
      </c>
      <c r="B42" s="270"/>
      <c r="C42" s="270"/>
      <c r="D42" s="270"/>
      <c r="E42" s="270"/>
      <c r="F42" s="270"/>
      <c r="G42" s="270"/>
      <c r="H42" s="271"/>
      <c r="I42" s="1">
        <v>147</v>
      </c>
      <c r="J42" s="43">
        <f>J9+J32+J38+J40</f>
        <v>1307590711</v>
      </c>
      <c r="K42" s="43">
        <f>K9+K32+K38+K40</f>
        <v>1603392350</v>
      </c>
    </row>
    <row r="43" spans="1:11" ht="12.75">
      <c r="A43" s="269" t="s">
        <v>223</v>
      </c>
      <c r="B43" s="270"/>
      <c r="C43" s="270"/>
      <c r="D43" s="270"/>
      <c r="E43" s="270"/>
      <c r="F43" s="270"/>
      <c r="G43" s="270"/>
      <c r="H43" s="271"/>
      <c r="I43" s="1">
        <v>148</v>
      </c>
      <c r="J43" s="43">
        <f>J41-J42</f>
        <v>271909189</v>
      </c>
      <c r="K43" s="43">
        <f>K41-K42</f>
        <v>238643759</v>
      </c>
    </row>
    <row r="44" spans="1:11" ht="12.75">
      <c r="A44" s="277" t="s">
        <v>207</v>
      </c>
      <c r="B44" s="278"/>
      <c r="C44" s="278"/>
      <c r="D44" s="278"/>
      <c r="E44" s="278"/>
      <c r="F44" s="278"/>
      <c r="G44" s="278"/>
      <c r="H44" s="279"/>
      <c r="I44" s="1">
        <v>149</v>
      </c>
      <c r="J44" s="43">
        <f>IF(J41&gt;J42,J41-J42,0)</f>
        <v>271909189</v>
      </c>
      <c r="K44" s="43">
        <f>IF(K41&gt;K42,K41-K42,0)</f>
        <v>238643759</v>
      </c>
    </row>
    <row r="45" spans="1:11" ht="12.75">
      <c r="A45" s="277" t="s">
        <v>208</v>
      </c>
      <c r="B45" s="278"/>
      <c r="C45" s="278"/>
      <c r="D45" s="278"/>
      <c r="E45" s="278"/>
      <c r="F45" s="278"/>
      <c r="G45" s="278"/>
      <c r="H45" s="279"/>
      <c r="I45" s="1">
        <v>150</v>
      </c>
      <c r="J45" s="43">
        <f>IF(J42&gt;J41,J42-J41,0)</f>
        <v>0</v>
      </c>
      <c r="K45" s="43">
        <f>IF(K42&gt;K41,K42-K41,0)</f>
        <v>0</v>
      </c>
    </row>
    <row r="46" spans="1:11" ht="12.75">
      <c r="A46" s="269" t="s">
        <v>206</v>
      </c>
      <c r="B46" s="270"/>
      <c r="C46" s="270"/>
      <c r="D46" s="270"/>
      <c r="E46" s="270"/>
      <c r="F46" s="270"/>
      <c r="G46" s="270"/>
      <c r="H46" s="271"/>
      <c r="I46" s="1">
        <v>151</v>
      </c>
      <c r="J46" s="135">
        <v>-70404588</v>
      </c>
      <c r="K46" s="7">
        <v>-6443626</v>
      </c>
    </row>
    <row r="47" spans="1:11" ht="12.75">
      <c r="A47" s="269" t="s">
        <v>224</v>
      </c>
      <c r="B47" s="270"/>
      <c r="C47" s="270"/>
      <c r="D47" s="270"/>
      <c r="E47" s="270"/>
      <c r="F47" s="270"/>
      <c r="G47" s="270"/>
      <c r="H47" s="271"/>
      <c r="I47" s="1">
        <v>152</v>
      </c>
      <c r="J47" s="43">
        <f>J43-J46</f>
        <v>342313777</v>
      </c>
      <c r="K47" s="43">
        <f>K43-K46</f>
        <v>245087385</v>
      </c>
    </row>
    <row r="48" spans="1:11" ht="12.75">
      <c r="A48" s="277" t="s">
        <v>182</v>
      </c>
      <c r="B48" s="278"/>
      <c r="C48" s="278"/>
      <c r="D48" s="278"/>
      <c r="E48" s="278"/>
      <c r="F48" s="278"/>
      <c r="G48" s="278"/>
      <c r="H48" s="279"/>
      <c r="I48" s="1">
        <v>153</v>
      </c>
      <c r="J48" s="43">
        <f>IF(J47&gt;0,J47,0)</f>
        <v>342313777</v>
      </c>
      <c r="K48" s="43">
        <f>IF(K47&gt;0,K47,0)</f>
        <v>245087385</v>
      </c>
    </row>
    <row r="49" spans="1:11" ht="12.75">
      <c r="A49" s="315" t="s">
        <v>209</v>
      </c>
      <c r="B49" s="316"/>
      <c r="C49" s="316"/>
      <c r="D49" s="316"/>
      <c r="E49" s="316"/>
      <c r="F49" s="316"/>
      <c r="G49" s="316"/>
      <c r="H49" s="317"/>
      <c r="I49" s="2">
        <v>154</v>
      </c>
      <c r="J49" s="51">
        <f>IF(J47&lt;0,-J47,0)</f>
        <v>0</v>
      </c>
      <c r="K49" s="51">
        <f>IF(K47&lt;0,-K47,0)</f>
        <v>0</v>
      </c>
    </row>
    <row r="50" spans="1:11" ht="12.75" customHeight="1">
      <c r="A50" s="258" t="s">
        <v>298</v>
      </c>
      <c r="B50" s="259"/>
      <c r="C50" s="259"/>
      <c r="D50" s="259"/>
      <c r="E50" s="259"/>
      <c r="F50" s="259"/>
      <c r="G50" s="259"/>
      <c r="H50" s="259"/>
      <c r="I50" s="259"/>
      <c r="J50" s="259"/>
      <c r="K50" s="314"/>
    </row>
    <row r="51" spans="1:11" ht="12.75" customHeight="1">
      <c r="A51" s="262" t="s">
        <v>177</v>
      </c>
      <c r="B51" s="263"/>
      <c r="C51" s="263"/>
      <c r="D51" s="263"/>
      <c r="E51" s="263"/>
      <c r="F51" s="263"/>
      <c r="G51" s="263"/>
      <c r="H51" s="263"/>
      <c r="I51" s="45"/>
      <c r="J51" s="45"/>
      <c r="K51" s="156"/>
    </row>
    <row r="52" spans="1:11" ht="12.75">
      <c r="A52" s="311" t="s">
        <v>221</v>
      </c>
      <c r="B52" s="312"/>
      <c r="C52" s="312"/>
      <c r="D52" s="312"/>
      <c r="E52" s="312"/>
      <c r="F52" s="312"/>
      <c r="G52" s="312"/>
      <c r="H52" s="313"/>
      <c r="I52" s="1">
        <v>155</v>
      </c>
      <c r="J52" s="7">
        <f>+J47-J53</f>
        <v>342313777</v>
      </c>
      <c r="K52" s="7">
        <f>+K47-K53</f>
        <v>243596016</v>
      </c>
    </row>
    <row r="53" spans="1:11" ht="12.75">
      <c r="A53" s="311" t="s">
        <v>222</v>
      </c>
      <c r="B53" s="312"/>
      <c r="C53" s="312"/>
      <c r="D53" s="312"/>
      <c r="E53" s="312"/>
      <c r="F53" s="312"/>
      <c r="G53" s="312"/>
      <c r="H53" s="313"/>
      <c r="I53" s="1">
        <v>156</v>
      </c>
      <c r="J53" s="8"/>
      <c r="K53" s="153">
        <v>1491369</v>
      </c>
    </row>
    <row r="54" spans="1:11" ht="12.75" customHeight="1">
      <c r="A54" s="258" t="s">
        <v>179</v>
      </c>
      <c r="B54" s="259"/>
      <c r="C54" s="259"/>
      <c r="D54" s="259"/>
      <c r="E54" s="259"/>
      <c r="F54" s="259"/>
      <c r="G54" s="259"/>
      <c r="H54" s="259"/>
      <c r="I54" s="259"/>
      <c r="J54" s="259"/>
      <c r="K54" s="314"/>
    </row>
    <row r="55" spans="1:11" ht="12.75">
      <c r="A55" s="262" t="s">
        <v>193</v>
      </c>
      <c r="B55" s="263"/>
      <c r="C55" s="263"/>
      <c r="D55" s="263"/>
      <c r="E55" s="263"/>
      <c r="F55" s="263"/>
      <c r="G55" s="263"/>
      <c r="H55" s="280"/>
      <c r="I55" s="9">
        <v>157</v>
      </c>
      <c r="J55" s="6">
        <f>+J47</f>
        <v>342313777</v>
      </c>
      <c r="K55" s="6">
        <f>+K47</f>
        <v>245087385</v>
      </c>
    </row>
    <row r="56" spans="1:11" ht="12.75">
      <c r="A56" s="269" t="s">
        <v>210</v>
      </c>
      <c r="B56" s="270"/>
      <c r="C56" s="270"/>
      <c r="D56" s="270"/>
      <c r="E56" s="270"/>
      <c r="F56" s="270"/>
      <c r="G56" s="270"/>
      <c r="H56" s="271"/>
      <c r="I56" s="1">
        <v>158</v>
      </c>
      <c r="J56" s="43">
        <f>SUM(J57:J63)</f>
        <v>-33642778</v>
      </c>
      <c r="K56" s="43">
        <f>SUM(K57:K63)</f>
        <v>450979</v>
      </c>
    </row>
    <row r="57" spans="1:11" ht="12.75">
      <c r="A57" s="269" t="s">
        <v>216</v>
      </c>
      <c r="B57" s="270"/>
      <c r="C57" s="270"/>
      <c r="D57" s="270"/>
      <c r="E57" s="270"/>
      <c r="F57" s="270"/>
      <c r="G57" s="270"/>
      <c r="H57" s="271"/>
      <c r="I57" s="1">
        <v>159</v>
      </c>
      <c r="J57" s="7"/>
      <c r="K57" s="7"/>
    </row>
    <row r="58" spans="1:11" ht="12.75">
      <c r="A58" s="302" t="s">
        <v>344</v>
      </c>
      <c r="B58" s="303"/>
      <c r="C58" s="303"/>
      <c r="D58" s="303"/>
      <c r="E58" s="303"/>
      <c r="F58" s="303"/>
      <c r="G58" s="303"/>
      <c r="H58" s="304"/>
      <c r="I58" s="1">
        <v>160</v>
      </c>
      <c r="J58" s="7"/>
      <c r="K58" s="7"/>
    </row>
    <row r="59" spans="1:11" ht="12.75">
      <c r="A59" s="302" t="s">
        <v>345</v>
      </c>
      <c r="B59" s="303"/>
      <c r="C59" s="303"/>
      <c r="D59" s="303"/>
      <c r="E59" s="303"/>
      <c r="F59" s="303"/>
      <c r="G59" s="303"/>
      <c r="H59" s="304"/>
      <c r="I59" s="1">
        <v>161</v>
      </c>
      <c r="J59" s="135">
        <v>-33642778</v>
      </c>
      <c r="K59" s="154">
        <v>450979</v>
      </c>
    </row>
    <row r="60" spans="1:11" ht="12.75">
      <c r="A60" s="269" t="s">
        <v>217</v>
      </c>
      <c r="B60" s="270"/>
      <c r="C60" s="270"/>
      <c r="D60" s="270"/>
      <c r="E60" s="270"/>
      <c r="F60" s="270"/>
      <c r="G60" s="270"/>
      <c r="H60" s="271"/>
      <c r="I60" s="1">
        <v>162</v>
      </c>
      <c r="J60" s="7"/>
      <c r="K60" s="7"/>
    </row>
    <row r="61" spans="1:11" ht="12.75">
      <c r="A61" s="269" t="s">
        <v>218</v>
      </c>
      <c r="B61" s="270"/>
      <c r="C61" s="270"/>
      <c r="D61" s="270"/>
      <c r="E61" s="270"/>
      <c r="F61" s="270"/>
      <c r="G61" s="270"/>
      <c r="H61" s="271"/>
      <c r="I61" s="1">
        <v>163</v>
      </c>
      <c r="J61" s="7"/>
      <c r="K61" s="7"/>
    </row>
    <row r="62" spans="1:11" ht="12.75">
      <c r="A62" s="269" t="s">
        <v>219</v>
      </c>
      <c r="B62" s="270"/>
      <c r="C62" s="270"/>
      <c r="D62" s="270"/>
      <c r="E62" s="270"/>
      <c r="F62" s="270"/>
      <c r="G62" s="270"/>
      <c r="H62" s="271"/>
      <c r="I62" s="1">
        <v>164</v>
      </c>
      <c r="J62" s="7"/>
      <c r="K62" s="7"/>
    </row>
    <row r="63" spans="1:11" ht="12.75">
      <c r="A63" s="269" t="s">
        <v>220</v>
      </c>
      <c r="B63" s="270"/>
      <c r="C63" s="270"/>
      <c r="D63" s="270"/>
      <c r="E63" s="270"/>
      <c r="F63" s="270"/>
      <c r="G63" s="270"/>
      <c r="H63" s="271"/>
      <c r="I63" s="1">
        <v>165</v>
      </c>
      <c r="J63" s="7"/>
      <c r="K63" s="7"/>
    </row>
    <row r="64" spans="1:11" ht="12.75">
      <c r="A64" s="269" t="s">
        <v>211</v>
      </c>
      <c r="B64" s="270"/>
      <c r="C64" s="270"/>
      <c r="D64" s="270"/>
      <c r="E64" s="270"/>
      <c r="F64" s="270"/>
      <c r="G64" s="270"/>
      <c r="H64" s="271"/>
      <c r="I64" s="1">
        <v>166</v>
      </c>
      <c r="J64" s="135">
        <v>-2726564</v>
      </c>
      <c r="K64" s="154">
        <v>90195</v>
      </c>
    </row>
    <row r="65" spans="1:11" ht="12.75">
      <c r="A65" s="302" t="s">
        <v>346</v>
      </c>
      <c r="B65" s="303"/>
      <c r="C65" s="303"/>
      <c r="D65" s="303"/>
      <c r="E65" s="303"/>
      <c r="F65" s="303"/>
      <c r="G65" s="303"/>
      <c r="H65" s="304"/>
      <c r="I65" s="1">
        <v>167</v>
      </c>
      <c r="J65" s="43">
        <f>J56-J64</f>
        <v>-30916214</v>
      </c>
      <c r="K65" s="43">
        <f>K56-K64</f>
        <v>360784</v>
      </c>
    </row>
    <row r="66" spans="1:11" ht="12.75">
      <c r="A66" s="269" t="s">
        <v>183</v>
      </c>
      <c r="B66" s="270"/>
      <c r="C66" s="270"/>
      <c r="D66" s="270"/>
      <c r="E66" s="270"/>
      <c r="F66" s="270"/>
      <c r="G66" s="270"/>
      <c r="H66" s="271"/>
      <c r="I66" s="1">
        <v>168</v>
      </c>
      <c r="J66" s="51">
        <f>J55+J65</f>
        <v>311397563</v>
      </c>
      <c r="K66" s="51">
        <f>K55+K65</f>
        <v>245448169</v>
      </c>
    </row>
    <row r="67" spans="1:11" ht="12.75" customHeight="1">
      <c r="A67" s="305" t="s">
        <v>299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7"/>
    </row>
    <row r="68" spans="1:11" ht="12.75" customHeight="1">
      <c r="A68" s="308" t="s">
        <v>178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10"/>
    </row>
    <row r="69" spans="1:11" ht="12.75">
      <c r="A69" s="311" t="s">
        <v>221</v>
      </c>
      <c r="B69" s="312"/>
      <c r="C69" s="312"/>
      <c r="D69" s="312"/>
      <c r="E69" s="312"/>
      <c r="F69" s="312"/>
      <c r="G69" s="312"/>
      <c r="H69" s="313"/>
      <c r="I69" s="1">
        <v>169</v>
      </c>
      <c r="J69" s="7">
        <f>+J66-J70</f>
        <v>311397563</v>
      </c>
      <c r="K69" s="7">
        <f>+K66-K70</f>
        <v>243956800</v>
      </c>
    </row>
    <row r="70" spans="1:11" ht="12.75">
      <c r="A70" s="299" t="s">
        <v>222</v>
      </c>
      <c r="B70" s="300"/>
      <c r="C70" s="300"/>
      <c r="D70" s="300"/>
      <c r="E70" s="300"/>
      <c r="F70" s="300"/>
      <c r="G70" s="300"/>
      <c r="H70" s="301"/>
      <c r="I70" s="4">
        <v>170</v>
      </c>
      <c r="J70" s="8">
        <f>+J53</f>
        <v>0</v>
      </c>
      <c r="K70" s="8">
        <f>+K53</f>
        <v>1491369</v>
      </c>
    </row>
  </sheetData>
  <sheetProtection/>
  <mergeCells count="70">
    <mergeCell ref="A3:K3"/>
    <mergeCell ref="A4:H4"/>
    <mergeCell ref="A5:H5"/>
    <mergeCell ref="A6:H6"/>
    <mergeCell ref="A7:H7"/>
    <mergeCell ref="A8:H8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5:H55"/>
    <mergeCell ref="A54:K54"/>
    <mergeCell ref="A56:H56"/>
    <mergeCell ref="A49:H49"/>
    <mergeCell ref="A50:K50"/>
    <mergeCell ref="A51:H51"/>
    <mergeCell ref="A52:H52"/>
    <mergeCell ref="A63:H63"/>
    <mergeCell ref="A69:H69"/>
    <mergeCell ref="A57:H57"/>
    <mergeCell ref="A58:H58"/>
    <mergeCell ref="A59:H59"/>
    <mergeCell ref="A60:H60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</mergeCells>
  <conditionalFormatting sqref="K53">
    <cfRule type="cellIs" priority="2" dxfId="1" operator="notEqual" stopIfTrue="1">
      <formula>ROUND(K53,0)</formula>
    </cfRule>
  </conditionalFormatting>
  <dataValidations count="4">
    <dataValidation allowBlank="1" sqref="K54:K65536 J9:J11 J15 J21:J22 J26:J27 J29 J32:J33 J37:J45 J47:J58 J60:J63 J65:J65536 J1:J6 A1:I65536 K1:K52 L1:IV65536"/>
    <dataValidation type="whole" operator="notEqual" allowBlank="1" showInputMessage="1" showErrorMessage="1" errorTitle="Pogrešan upis" error="Dopušten je upis samo cjelobrojnih vrijednosti" sqref="K53">
      <formula1>999999999999</formula1>
    </dataValidation>
    <dataValidation type="whole" operator="notEqual" allowBlank="1" showInputMessage="1" showErrorMessage="1" errorTitle="Pogrešan unos" error="Mogu se unijeti samo cjelobrojne vrijednosti." sqref="J46 J59 J6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J8 J12:J14 J16:J20 J23:J25 J28 J30:J31 J34:J36">
      <formula1>0</formula1>
    </dataValidation>
  </dataValidations>
  <printOptions/>
  <pageMargins left="0.7480314960629921" right="0.35433070866141736" top="0.984251968503937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110" zoomScaleSheetLayoutView="110" zoomScalePageLayoutView="0" workbookViewId="0" topLeftCell="A25">
      <selection activeCell="O6" sqref="O6"/>
    </sheetView>
  </sheetViews>
  <sheetFormatPr defaultColWidth="9.140625" defaultRowHeight="12.75"/>
  <cols>
    <col min="1" max="9" width="9.140625" style="42" customWidth="1"/>
    <col min="10" max="10" width="10.421875" style="42" customWidth="1"/>
    <col min="11" max="11" width="11.140625" style="42" bestFit="1" customWidth="1"/>
    <col min="12" max="12" width="11.421875" style="132" bestFit="1" customWidth="1"/>
    <col min="13" max="16384" width="9.140625" style="42" customWidth="1"/>
  </cols>
  <sheetData>
    <row r="1" spans="1:11" ht="12.75" customHeight="1">
      <c r="A1" s="331" t="s">
        <v>155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32" t="s">
        <v>389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 customHeight="1">
      <c r="A3" s="328" t="s">
        <v>337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22.5">
      <c r="A4" s="333" t="s">
        <v>52</v>
      </c>
      <c r="B4" s="333"/>
      <c r="C4" s="333"/>
      <c r="D4" s="333"/>
      <c r="E4" s="333"/>
      <c r="F4" s="333"/>
      <c r="G4" s="333"/>
      <c r="H4" s="333"/>
      <c r="I4" s="55" t="s">
        <v>266</v>
      </c>
      <c r="J4" s="56" t="s">
        <v>301</v>
      </c>
      <c r="K4" s="56" t="s">
        <v>302</v>
      </c>
    </row>
    <row r="5" spans="1:11" ht="12.75">
      <c r="A5" s="327">
        <v>1</v>
      </c>
      <c r="B5" s="327"/>
      <c r="C5" s="327"/>
      <c r="D5" s="327"/>
      <c r="E5" s="327"/>
      <c r="F5" s="327"/>
      <c r="G5" s="327"/>
      <c r="H5" s="327"/>
      <c r="I5" s="57">
        <v>2</v>
      </c>
      <c r="J5" s="58" t="s">
        <v>270</v>
      </c>
      <c r="K5" s="58" t="s">
        <v>271</v>
      </c>
    </row>
    <row r="6" spans="1:11" ht="12.75">
      <c r="A6" s="258" t="s">
        <v>147</v>
      </c>
      <c r="B6" s="259"/>
      <c r="C6" s="259"/>
      <c r="D6" s="259"/>
      <c r="E6" s="259"/>
      <c r="F6" s="259"/>
      <c r="G6" s="259"/>
      <c r="H6" s="259"/>
      <c r="I6" s="323"/>
      <c r="J6" s="323"/>
      <c r="K6" s="324"/>
    </row>
    <row r="7" spans="1:12" ht="12.75">
      <c r="A7" s="266" t="s">
        <v>34</v>
      </c>
      <c r="B7" s="267"/>
      <c r="C7" s="267"/>
      <c r="D7" s="267"/>
      <c r="E7" s="267"/>
      <c r="F7" s="267"/>
      <c r="G7" s="267"/>
      <c r="H7" s="267"/>
      <c r="I7" s="1">
        <v>1</v>
      </c>
      <c r="J7" s="7">
        <v>271909189</v>
      </c>
      <c r="K7" s="147">
        <v>238643759</v>
      </c>
      <c r="L7" s="119"/>
    </row>
    <row r="8" spans="1:11" ht="12.75">
      <c r="A8" s="266" t="s">
        <v>35</v>
      </c>
      <c r="B8" s="267"/>
      <c r="C8" s="267"/>
      <c r="D8" s="267"/>
      <c r="E8" s="267"/>
      <c r="F8" s="267"/>
      <c r="G8" s="267"/>
      <c r="H8" s="267"/>
      <c r="I8" s="1">
        <v>2</v>
      </c>
      <c r="J8" s="7">
        <v>265188188</v>
      </c>
      <c r="K8" s="147">
        <v>346413599</v>
      </c>
    </row>
    <row r="9" spans="1:11" ht="12.75">
      <c r="A9" s="266" t="s">
        <v>36</v>
      </c>
      <c r="B9" s="267"/>
      <c r="C9" s="267"/>
      <c r="D9" s="267"/>
      <c r="E9" s="267"/>
      <c r="F9" s="267"/>
      <c r="G9" s="267"/>
      <c r="H9" s="267"/>
      <c r="I9" s="1">
        <v>3</v>
      </c>
      <c r="J9" s="7">
        <v>49286257</v>
      </c>
      <c r="K9" s="147"/>
    </row>
    <row r="10" spans="1:11" ht="12.75">
      <c r="A10" s="266" t="s">
        <v>37</v>
      </c>
      <c r="B10" s="267"/>
      <c r="C10" s="267"/>
      <c r="D10" s="267"/>
      <c r="E10" s="267"/>
      <c r="F10" s="267"/>
      <c r="G10" s="267"/>
      <c r="H10" s="267"/>
      <c r="I10" s="1">
        <v>4</v>
      </c>
      <c r="J10" s="7"/>
      <c r="K10" s="147">
        <v>11592042</v>
      </c>
    </row>
    <row r="11" spans="1:11" ht="12.75">
      <c r="A11" s="266" t="s">
        <v>38</v>
      </c>
      <c r="B11" s="267"/>
      <c r="C11" s="267"/>
      <c r="D11" s="267"/>
      <c r="E11" s="267"/>
      <c r="F11" s="267"/>
      <c r="G11" s="267"/>
      <c r="H11" s="267"/>
      <c r="I11" s="1">
        <v>5</v>
      </c>
      <c r="J11" s="7"/>
      <c r="K11" s="147"/>
    </row>
    <row r="12" spans="1:11" ht="12.75">
      <c r="A12" s="266" t="s">
        <v>44</v>
      </c>
      <c r="B12" s="267"/>
      <c r="C12" s="267"/>
      <c r="D12" s="267"/>
      <c r="E12" s="267"/>
      <c r="F12" s="267"/>
      <c r="G12" s="267"/>
      <c r="H12" s="267"/>
      <c r="I12" s="1">
        <v>6</v>
      </c>
      <c r="J12" s="7">
        <v>28321889</v>
      </c>
      <c r="K12" s="147">
        <v>29916319</v>
      </c>
    </row>
    <row r="13" spans="1:11" ht="12.75">
      <c r="A13" s="269" t="s">
        <v>148</v>
      </c>
      <c r="B13" s="270"/>
      <c r="C13" s="270"/>
      <c r="D13" s="270"/>
      <c r="E13" s="270"/>
      <c r="F13" s="270"/>
      <c r="G13" s="270"/>
      <c r="H13" s="270"/>
      <c r="I13" s="1">
        <v>7</v>
      </c>
      <c r="J13" s="53">
        <f>SUM(J7:J12)</f>
        <v>614705523</v>
      </c>
      <c r="K13" s="43">
        <f>SUM(K7:K12)</f>
        <v>626565719</v>
      </c>
    </row>
    <row r="14" spans="1:11" ht="12.75">
      <c r="A14" s="266" t="s">
        <v>45</v>
      </c>
      <c r="B14" s="267"/>
      <c r="C14" s="267"/>
      <c r="D14" s="267"/>
      <c r="E14" s="267"/>
      <c r="F14" s="267"/>
      <c r="G14" s="267"/>
      <c r="H14" s="267"/>
      <c r="I14" s="1">
        <v>8</v>
      </c>
      <c r="J14" s="147"/>
      <c r="K14" s="7">
        <v>13996464</v>
      </c>
    </row>
    <row r="15" spans="1:11" ht="12.75">
      <c r="A15" s="266" t="s">
        <v>46</v>
      </c>
      <c r="B15" s="267"/>
      <c r="C15" s="267"/>
      <c r="D15" s="267"/>
      <c r="E15" s="267"/>
      <c r="F15" s="267"/>
      <c r="G15" s="267"/>
      <c r="H15" s="267"/>
      <c r="I15" s="1">
        <v>9</v>
      </c>
      <c r="J15" s="7">
        <v>14783702</v>
      </c>
      <c r="K15" s="7"/>
    </row>
    <row r="16" spans="1:11" ht="12.75">
      <c r="A16" s="266" t="s">
        <v>47</v>
      </c>
      <c r="B16" s="267"/>
      <c r="C16" s="267"/>
      <c r="D16" s="267"/>
      <c r="E16" s="267"/>
      <c r="F16" s="267"/>
      <c r="G16" s="267"/>
      <c r="H16" s="267"/>
      <c r="I16" s="1">
        <v>10</v>
      </c>
      <c r="J16" s="7">
        <v>8492552</v>
      </c>
      <c r="K16" s="7">
        <v>5251075</v>
      </c>
    </row>
    <row r="17" spans="1:11" ht="12.75">
      <c r="A17" s="266" t="s">
        <v>48</v>
      </c>
      <c r="B17" s="267"/>
      <c r="C17" s="267"/>
      <c r="D17" s="267"/>
      <c r="E17" s="267"/>
      <c r="F17" s="267"/>
      <c r="G17" s="267"/>
      <c r="H17" s="267"/>
      <c r="I17" s="1">
        <v>11</v>
      </c>
      <c r="J17" s="7">
        <v>7465150</v>
      </c>
      <c r="K17" s="7">
        <v>10813368</v>
      </c>
    </row>
    <row r="18" spans="1:11" ht="12.75">
      <c r="A18" s="269" t="s">
        <v>149</v>
      </c>
      <c r="B18" s="270"/>
      <c r="C18" s="270"/>
      <c r="D18" s="270"/>
      <c r="E18" s="270"/>
      <c r="F18" s="270"/>
      <c r="G18" s="270"/>
      <c r="H18" s="270"/>
      <c r="I18" s="1">
        <v>12</v>
      </c>
      <c r="J18" s="53">
        <f>SUM(J14:J17)</f>
        <v>30741404</v>
      </c>
      <c r="K18" s="43">
        <f>SUM(K14:K17)</f>
        <v>30060907</v>
      </c>
    </row>
    <row r="19" spans="1:11" ht="12.75">
      <c r="A19" s="269" t="s">
        <v>347</v>
      </c>
      <c r="B19" s="270"/>
      <c r="C19" s="270"/>
      <c r="D19" s="270"/>
      <c r="E19" s="270"/>
      <c r="F19" s="270"/>
      <c r="G19" s="270"/>
      <c r="H19" s="271"/>
      <c r="I19" s="1">
        <v>13</v>
      </c>
      <c r="J19" s="53">
        <f>IF(J13&gt;J18,J13-J18,0)</f>
        <v>583964119</v>
      </c>
      <c r="K19" s="43">
        <f>IF(K13&gt;K18,K13-K18,0)</f>
        <v>596504812</v>
      </c>
    </row>
    <row r="20" spans="1:11" ht="12.75">
      <c r="A20" s="281" t="s">
        <v>348</v>
      </c>
      <c r="B20" s="282"/>
      <c r="C20" s="282"/>
      <c r="D20" s="282"/>
      <c r="E20" s="282"/>
      <c r="F20" s="282"/>
      <c r="G20" s="282"/>
      <c r="H20" s="283"/>
      <c r="I20" s="1">
        <v>14</v>
      </c>
      <c r="J20" s="53">
        <f>IF(J18&gt;J13,J18-J13,0)</f>
        <v>0</v>
      </c>
      <c r="K20" s="43">
        <f>IF(K18&gt;K13,K18-K13,0)</f>
        <v>0</v>
      </c>
    </row>
    <row r="21" spans="1:11" ht="12.75">
      <c r="A21" s="258" t="s">
        <v>150</v>
      </c>
      <c r="B21" s="259"/>
      <c r="C21" s="259"/>
      <c r="D21" s="259"/>
      <c r="E21" s="259"/>
      <c r="F21" s="259"/>
      <c r="G21" s="259"/>
      <c r="H21" s="259"/>
      <c r="I21" s="323"/>
      <c r="J21" s="323"/>
      <c r="K21" s="324"/>
    </row>
    <row r="22" spans="1:11" ht="12.75">
      <c r="A22" s="266" t="s">
        <v>169</v>
      </c>
      <c r="B22" s="267"/>
      <c r="C22" s="267"/>
      <c r="D22" s="267"/>
      <c r="E22" s="267"/>
      <c r="F22" s="267"/>
      <c r="G22" s="267"/>
      <c r="H22" s="267"/>
      <c r="I22" s="1">
        <v>15</v>
      </c>
      <c r="J22" s="7"/>
      <c r="K22" s="7"/>
    </row>
    <row r="23" spans="1:11" ht="12.75">
      <c r="A23" s="266" t="s">
        <v>170</v>
      </c>
      <c r="B23" s="267"/>
      <c r="C23" s="267"/>
      <c r="D23" s="267"/>
      <c r="E23" s="267"/>
      <c r="F23" s="267"/>
      <c r="G23" s="267"/>
      <c r="H23" s="267"/>
      <c r="I23" s="1">
        <v>16</v>
      </c>
      <c r="J23" s="7"/>
      <c r="K23" s="7"/>
    </row>
    <row r="24" spans="1:11" ht="12.75">
      <c r="A24" s="266" t="s">
        <v>171</v>
      </c>
      <c r="B24" s="267"/>
      <c r="C24" s="267"/>
      <c r="D24" s="267"/>
      <c r="E24" s="267"/>
      <c r="F24" s="267"/>
      <c r="G24" s="267"/>
      <c r="H24" s="267"/>
      <c r="I24" s="1">
        <v>17</v>
      </c>
      <c r="J24" s="7"/>
      <c r="K24" s="7"/>
    </row>
    <row r="25" spans="1:11" ht="12.75">
      <c r="A25" s="266" t="s">
        <v>172</v>
      </c>
      <c r="B25" s="267"/>
      <c r="C25" s="267"/>
      <c r="D25" s="267"/>
      <c r="E25" s="267"/>
      <c r="F25" s="267"/>
      <c r="G25" s="267"/>
      <c r="H25" s="267"/>
      <c r="I25" s="1">
        <v>18</v>
      </c>
      <c r="J25" s="147"/>
      <c r="K25" s="147"/>
    </row>
    <row r="26" spans="1:11" ht="12.75">
      <c r="A26" s="266" t="s">
        <v>173</v>
      </c>
      <c r="B26" s="267"/>
      <c r="C26" s="267"/>
      <c r="D26" s="267"/>
      <c r="E26" s="267"/>
      <c r="F26" s="267"/>
      <c r="G26" s="267"/>
      <c r="H26" s="267"/>
      <c r="I26" s="1">
        <v>19</v>
      </c>
      <c r="J26" s="7">
        <v>24199546</v>
      </c>
      <c r="K26" s="7">
        <v>1711162</v>
      </c>
    </row>
    <row r="27" spans="1:11" ht="12.75">
      <c r="A27" s="269" t="s">
        <v>159</v>
      </c>
      <c r="B27" s="270"/>
      <c r="C27" s="270"/>
      <c r="D27" s="270"/>
      <c r="E27" s="270"/>
      <c r="F27" s="270"/>
      <c r="G27" s="270"/>
      <c r="H27" s="270"/>
      <c r="I27" s="1">
        <v>20</v>
      </c>
      <c r="J27" s="53">
        <f>SUM(J22:J26)</f>
        <v>24199546</v>
      </c>
      <c r="K27" s="43">
        <f>SUM(K22:K26)</f>
        <v>1711162</v>
      </c>
    </row>
    <row r="28" spans="1:11" ht="12.75">
      <c r="A28" s="266" t="s">
        <v>107</v>
      </c>
      <c r="B28" s="267"/>
      <c r="C28" s="267"/>
      <c r="D28" s="267"/>
      <c r="E28" s="267"/>
      <c r="F28" s="267"/>
      <c r="G28" s="267"/>
      <c r="H28" s="267"/>
      <c r="I28" s="1">
        <v>21</v>
      </c>
      <c r="J28" s="7">
        <v>353865885</v>
      </c>
      <c r="K28" s="7">
        <v>866049908</v>
      </c>
    </row>
    <row r="29" spans="1:11" ht="12.75">
      <c r="A29" s="266" t="s">
        <v>108</v>
      </c>
      <c r="B29" s="267"/>
      <c r="C29" s="267"/>
      <c r="D29" s="267"/>
      <c r="E29" s="267"/>
      <c r="F29" s="267"/>
      <c r="G29" s="267"/>
      <c r="H29" s="267"/>
      <c r="I29" s="1">
        <v>22</v>
      </c>
      <c r="J29" s="7"/>
      <c r="K29" s="7"/>
    </row>
    <row r="30" spans="1:11" ht="12.75">
      <c r="A30" s="266" t="s">
        <v>16</v>
      </c>
      <c r="B30" s="267"/>
      <c r="C30" s="267"/>
      <c r="D30" s="267"/>
      <c r="E30" s="267"/>
      <c r="F30" s="267"/>
      <c r="G30" s="267"/>
      <c r="H30" s="267"/>
      <c r="I30" s="1">
        <v>23</v>
      </c>
      <c r="J30" s="7">
        <v>258627588</v>
      </c>
      <c r="K30" s="7">
        <v>9025712</v>
      </c>
    </row>
    <row r="31" spans="1:11" ht="12.75">
      <c r="A31" s="269" t="s">
        <v>5</v>
      </c>
      <c r="B31" s="270"/>
      <c r="C31" s="270"/>
      <c r="D31" s="270"/>
      <c r="E31" s="270"/>
      <c r="F31" s="270"/>
      <c r="G31" s="270"/>
      <c r="H31" s="270"/>
      <c r="I31" s="1">
        <v>24</v>
      </c>
      <c r="J31" s="53">
        <f>SUM(J28:J30)</f>
        <v>612493473</v>
      </c>
      <c r="K31" s="43">
        <f>SUM(K28:K30)</f>
        <v>875075620</v>
      </c>
    </row>
    <row r="32" spans="1:11" ht="12.75">
      <c r="A32" s="269" t="s">
        <v>349</v>
      </c>
      <c r="B32" s="270"/>
      <c r="C32" s="270"/>
      <c r="D32" s="270"/>
      <c r="E32" s="270"/>
      <c r="F32" s="270"/>
      <c r="G32" s="270"/>
      <c r="H32" s="270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1" ht="12.75">
      <c r="A33" s="269" t="s">
        <v>350</v>
      </c>
      <c r="B33" s="270"/>
      <c r="C33" s="270"/>
      <c r="D33" s="270"/>
      <c r="E33" s="270"/>
      <c r="F33" s="270"/>
      <c r="G33" s="270"/>
      <c r="H33" s="270"/>
      <c r="I33" s="1">
        <v>26</v>
      </c>
      <c r="J33" s="53">
        <f>IF(J31&gt;J27,J31-J27,0)</f>
        <v>588293927</v>
      </c>
      <c r="K33" s="43">
        <f>IF(K31&gt;K27,K31-K27,0)</f>
        <v>873364458</v>
      </c>
    </row>
    <row r="34" spans="1:11" ht="12.75">
      <c r="A34" s="258" t="s">
        <v>151</v>
      </c>
      <c r="B34" s="259"/>
      <c r="C34" s="259"/>
      <c r="D34" s="259"/>
      <c r="E34" s="259"/>
      <c r="F34" s="259"/>
      <c r="G34" s="259"/>
      <c r="H34" s="259"/>
      <c r="I34" s="323"/>
      <c r="J34" s="323"/>
      <c r="K34" s="324"/>
    </row>
    <row r="35" spans="1:11" ht="12.75">
      <c r="A35" s="325" t="s">
        <v>165</v>
      </c>
      <c r="B35" s="326"/>
      <c r="C35" s="326"/>
      <c r="D35" s="326"/>
      <c r="E35" s="326"/>
      <c r="F35" s="326"/>
      <c r="G35" s="326"/>
      <c r="H35" s="326"/>
      <c r="I35" s="9">
        <v>27</v>
      </c>
      <c r="J35" s="148"/>
      <c r="K35" s="6">
        <v>1640052</v>
      </c>
    </row>
    <row r="36" spans="1:11" ht="12.75">
      <c r="A36" s="266" t="s">
        <v>27</v>
      </c>
      <c r="B36" s="267"/>
      <c r="C36" s="267"/>
      <c r="D36" s="267"/>
      <c r="E36" s="267"/>
      <c r="F36" s="267"/>
      <c r="G36" s="267"/>
      <c r="H36" s="267"/>
      <c r="I36" s="1">
        <v>28</v>
      </c>
      <c r="J36" s="7">
        <v>689895055</v>
      </c>
      <c r="K36" s="7">
        <v>386387470</v>
      </c>
    </row>
    <row r="37" spans="1:11" ht="12.75">
      <c r="A37" s="266" t="s">
        <v>28</v>
      </c>
      <c r="B37" s="267"/>
      <c r="C37" s="267"/>
      <c r="D37" s="267"/>
      <c r="E37" s="267"/>
      <c r="F37" s="267"/>
      <c r="G37" s="267"/>
      <c r="H37" s="267"/>
      <c r="I37" s="1">
        <v>29</v>
      </c>
      <c r="J37" s="147"/>
      <c r="K37" s="7">
        <v>360783</v>
      </c>
    </row>
    <row r="38" spans="1:11" ht="12.75">
      <c r="A38" s="269" t="s">
        <v>60</v>
      </c>
      <c r="B38" s="270"/>
      <c r="C38" s="270"/>
      <c r="D38" s="270"/>
      <c r="E38" s="270"/>
      <c r="F38" s="270"/>
      <c r="G38" s="270"/>
      <c r="H38" s="270"/>
      <c r="I38" s="1">
        <v>30</v>
      </c>
      <c r="J38" s="53">
        <f>SUM(J35:J37)</f>
        <v>689895055</v>
      </c>
      <c r="K38" s="43">
        <f>SUM(K35:K37)</f>
        <v>388388305</v>
      </c>
    </row>
    <row r="39" spans="1:11" ht="12.75">
      <c r="A39" s="266" t="s">
        <v>29</v>
      </c>
      <c r="B39" s="267"/>
      <c r="C39" s="267"/>
      <c r="D39" s="267"/>
      <c r="E39" s="267"/>
      <c r="F39" s="267"/>
      <c r="G39" s="267"/>
      <c r="H39" s="267"/>
      <c r="I39" s="1">
        <v>31</v>
      </c>
      <c r="J39" s="7">
        <v>619590521</v>
      </c>
      <c r="K39" s="7"/>
    </row>
    <row r="40" spans="1:11" ht="12.75">
      <c r="A40" s="266" t="s">
        <v>30</v>
      </c>
      <c r="B40" s="267"/>
      <c r="C40" s="267"/>
      <c r="D40" s="267"/>
      <c r="E40" s="267"/>
      <c r="F40" s="267"/>
      <c r="G40" s="267"/>
      <c r="H40" s="267"/>
      <c r="I40" s="1">
        <v>32</v>
      </c>
      <c r="J40" s="7">
        <v>38048245</v>
      </c>
      <c r="K40" s="7"/>
    </row>
    <row r="41" spans="1:11" ht="12.75">
      <c r="A41" s="266" t="s">
        <v>31</v>
      </c>
      <c r="B41" s="267"/>
      <c r="C41" s="267"/>
      <c r="D41" s="267"/>
      <c r="E41" s="267"/>
      <c r="F41" s="267"/>
      <c r="G41" s="267"/>
      <c r="H41" s="267"/>
      <c r="I41" s="1">
        <v>33</v>
      </c>
      <c r="J41" s="7"/>
      <c r="K41" s="7"/>
    </row>
    <row r="42" spans="1:11" ht="12.75">
      <c r="A42" s="266" t="s">
        <v>32</v>
      </c>
      <c r="B42" s="267"/>
      <c r="C42" s="267"/>
      <c r="D42" s="267"/>
      <c r="E42" s="267"/>
      <c r="F42" s="267"/>
      <c r="G42" s="267"/>
      <c r="H42" s="267"/>
      <c r="I42" s="1">
        <v>34</v>
      </c>
      <c r="J42" s="7">
        <v>36708611</v>
      </c>
      <c r="K42" s="7"/>
    </row>
    <row r="43" spans="1:11" ht="12.75">
      <c r="A43" s="266" t="s">
        <v>33</v>
      </c>
      <c r="B43" s="267"/>
      <c r="C43" s="267"/>
      <c r="D43" s="267"/>
      <c r="E43" s="267"/>
      <c r="F43" s="267"/>
      <c r="G43" s="267"/>
      <c r="H43" s="267"/>
      <c r="I43" s="1">
        <v>35</v>
      </c>
      <c r="J43" s="7">
        <v>35322504</v>
      </c>
      <c r="K43" s="7">
        <v>98342353</v>
      </c>
    </row>
    <row r="44" spans="1:11" ht="12.75">
      <c r="A44" s="269" t="s">
        <v>61</v>
      </c>
      <c r="B44" s="270"/>
      <c r="C44" s="270"/>
      <c r="D44" s="270"/>
      <c r="E44" s="270"/>
      <c r="F44" s="270"/>
      <c r="G44" s="270"/>
      <c r="H44" s="270"/>
      <c r="I44" s="1">
        <v>36</v>
      </c>
      <c r="J44" s="53">
        <f>SUM(J39:J43)</f>
        <v>729669881</v>
      </c>
      <c r="K44" s="43">
        <f>SUM(K39:K43)</f>
        <v>98342353</v>
      </c>
    </row>
    <row r="45" spans="1:11" ht="12.75" customHeight="1">
      <c r="A45" s="269" t="s">
        <v>351</v>
      </c>
      <c r="B45" s="270"/>
      <c r="C45" s="270"/>
      <c r="D45" s="270"/>
      <c r="E45" s="270"/>
      <c r="F45" s="270"/>
      <c r="G45" s="270"/>
      <c r="H45" s="271"/>
      <c r="I45" s="1">
        <v>37</v>
      </c>
      <c r="J45" s="53">
        <f>IF(J38&gt;J44,J38-J44,0)</f>
        <v>0</v>
      </c>
      <c r="K45" s="43">
        <f>IF(K38&gt;K44,K38-K44,0)</f>
        <v>290045952</v>
      </c>
    </row>
    <row r="46" spans="1:11" ht="12.75" customHeight="1">
      <c r="A46" s="269" t="s">
        <v>352</v>
      </c>
      <c r="B46" s="270"/>
      <c r="C46" s="270"/>
      <c r="D46" s="270"/>
      <c r="E46" s="270"/>
      <c r="F46" s="270"/>
      <c r="G46" s="270"/>
      <c r="H46" s="271"/>
      <c r="I46" s="1">
        <v>38</v>
      </c>
      <c r="J46" s="53">
        <f>IF(J44&gt;J38,J44-J38,0)</f>
        <v>39774826</v>
      </c>
      <c r="K46" s="43">
        <f>IF(K44&gt;K38,K44-K38,0)</f>
        <v>0</v>
      </c>
    </row>
    <row r="47" spans="1:11" ht="12.75">
      <c r="A47" s="266" t="s">
        <v>62</v>
      </c>
      <c r="B47" s="267"/>
      <c r="C47" s="267"/>
      <c r="D47" s="267"/>
      <c r="E47" s="267"/>
      <c r="F47" s="267"/>
      <c r="G47" s="267"/>
      <c r="H47" s="267"/>
      <c r="I47" s="1">
        <v>39</v>
      </c>
      <c r="J47" s="43">
        <f>IF(J19-J20+J32-J33+J45-J46&gt;0,J19-J20+J32-J33+J45-J46,0)</f>
        <v>0</v>
      </c>
      <c r="K47" s="43">
        <f>IF(K19-K20+K32-K33+K45-K46&gt;0,K19-K20+K32-K33+K45-K46,0)</f>
        <v>13186306</v>
      </c>
    </row>
    <row r="48" spans="1:11" ht="12.75">
      <c r="A48" s="266" t="s">
        <v>63</v>
      </c>
      <c r="B48" s="267"/>
      <c r="C48" s="267"/>
      <c r="D48" s="267"/>
      <c r="E48" s="267"/>
      <c r="F48" s="267"/>
      <c r="G48" s="267"/>
      <c r="H48" s="267"/>
      <c r="I48" s="1">
        <v>40</v>
      </c>
      <c r="J48" s="43">
        <f>IF(J20-J19+J33-J32+J46-J45&gt;0,J20-J19+J33-J32+J46-J45,0)</f>
        <v>44104634</v>
      </c>
      <c r="K48" s="43">
        <f>IF(K20-K19+K33-K32+K46-K45&gt;0,K20-K19+K33-K32+K46-K45,0)</f>
        <v>0</v>
      </c>
    </row>
    <row r="49" spans="1:12" ht="12.75">
      <c r="A49" s="266" t="s">
        <v>152</v>
      </c>
      <c r="B49" s="267"/>
      <c r="C49" s="267"/>
      <c r="D49" s="267"/>
      <c r="E49" s="267"/>
      <c r="F49" s="267"/>
      <c r="G49" s="267"/>
      <c r="H49" s="267"/>
      <c r="I49" s="1">
        <v>41</v>
      </c>
      <c r="J49" s="7">
        <v>318755282</v>
      </c>
      <c r="K49" s="7">
        <v>274650648</v>
      </c>
      <c r="L49" s="119"/>
    </row>
    <row r="50" spans="1:11" ht="12.75">
      <c r="A50" s="266" t="s">
        <v>166</v>
      </c>
      <c r="B50" s="267"/>
      <c r="C50" s="267"/>
      <c r="D50" s="267"/>
      <c r="E50" s="267"/>
      <c r="F50" s="267"/>
      <c r="G50" s="267"/>
      <c r="H50" s="267"/>
      <c r="I50" s="1">
        <v>42</v>
      </c>
      <c r="J50" s="7">
        <f>+J47</f>
        <v>0</v>
      </c>
      <c r="K50" s="7">
        <f>+K47</f>
        <v>13186306</v>
      </c>
    </row>
    <row r="51" spans="1:11" ht="12.75">
      <c r="A51" s="266" t="s">
        <v>167</v>
      </c>
      <c r="B51" s="267"/>
      <c r="C51" s="267"/>
      <c r="D51" s="267"/>
      <c r="E51" s="267"/>
      <c r="F51" s="267"/>
      <c r="G51" s="267"/>
      <c r="H51" s="267"/>
      <c r="I51" s="1">
        <v>43</v>
      </c>
      <c r="J51" s="7">
        <f>+J48</f>
        <v>44104634</v>
      </c>
      <c r="K51" s="7">
        <f>+K48</f>
        <v>0</v>
      </c>
    </row>
    <row r="52" spans="1:12" ht="12.75">
      <c r="A52" s="272" t="s">
        <v>168</v>
      </c>
      <c r="B52" s="273"/>
      <c r="C52" s="273"/>
      <c r="D52" s="273"/>
      <c r="E52" s="273"/>
      <c r="F52" s="273"/>
      <c r="G52" s="273"/>
      <c r="H52" s="273"/>
      <c r="I52" s="4">
        <v>44</v>
      </c>
      <c r="J52" s="54">
        <f>J49+J50-J51</f>
        <v>274650648</v>
      </c>
      <c r="K52" s="51">
        <f>K49+K50-K51</f>
        <v>287836954</v>
      </c>
      <c r="L52" s="11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31" t="s">
        <v>186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40" t="s">
        <v>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12.75">
      <c r="A3" s="339" t="s">
        <v>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2.5">
      <c r="A4" s="333" t="s">
        <v>52</v>
      </c>
      <c r="B4" s="333"/>
      <c r="C4" s="333"/>
      <c r="D4" s="333"/>
      <c r="E4" s="333"/>
      <c r="F4" s="333"/>
      <c r="G4" s="333"/>
      <c r="H4" s="333"/>
      <c r="I4" s="55" t="s">
        <v>266</v>
      </c>
      <c r="J4" s="56" t="s">
        <v>301</v>
      </c>
      <c r="K4" s="56" t="s">
        <v>302</v>
      </c>
    </row>
    <row r="5" spans="1:11" ht="12.75">
      <c r="A5" s="338">
        <v>1</v>
      </c>
      <c r="B5" s="338"/>
      <c r="C5" s="338"/>
      <c r="D5" s="338"/>
      <c r="E5" s="338"/>
      <c r="F5" s="338"/>
      <c r="G5" s="338"/>
      <c r="H5" s="338"/>
      <c r="I5" s="61">
        <v>2</v>
      </c>
      <c r="J5" s="62" t="s">
        <v>270</v>
      </c>
      <c r="K5" s="62" t="s">
        <v>271</v>
      </c>
    </row>
    <row r="6" spans="1:11" ht="12.75">
      <c r="A6" s="258" t="s">
        <v>147</v>
      </c>
      <c r="B6" s="259"/>
      <c r="C6" s="259"/>
      <c r="D6" s="259"/>
      <c r="E6" s="259"/>
      <c r="F6" s="259"/>
      <c r="G6" s="259"/>
      <c r="H6" s="259"/>
      <c r="I6" s="323"/>
      <c r="J6" s="323"/>
      <c r="K6" s="324"/>
    </row>
    <row r="7" spans="1:11" ht="12.75">
      <c r="A7" s="266" t="s">
        <v>188</v>
      </c>
      <c r="B7" s="267"/>
      <c r="C7" s="267"/>
      <c r="D7" s="267"/>
      <c r="E7" s="267"/>
      <c r="F7" s="267"/>
      <c r="G7" s="267"/>
      <c r="H7" s="267"/>
      <c r="I7" s="1">
        <v>1</v>
      </c>
      <c r="J7" s="5"/>
      <c r="K7" s="7"/>
    </row>
    <row r="8" spans="1:11" ht="12.75">
      <c r="A8" s="266" t="s">
        <v>111</v>
      </c>
      <c r="B8" s="267"/>
      <c r="C8" s="267"/>
      <c r="D8" s="267"/>
      <c r="E8" s="267"/>
      <c r="F8" s="267"/>
      <c r="G8" s="267"/>
      <c r="H8" s="267"/>
      <c r="I8" s="1">
        <v>2</v>
      </c>
      <c r="J8" s="5"/>
      <c r="K8" s="7"/>
    </row>
    <row r="9" spans="1:11" ht="12.75">
      <c r="A9" s="266" t="s">
        <v>112</v>
      </c>
      <c r="B9" s="267"/>
      <c r="C9" s="267"/>
      <c r="D9" s="267"/>
      <c r="E9" s="267"/>
      <c r="F9" s="267"/>
      <c r="G9" s="267"/>
      <c r="H9" s="267"/>
      <c r="I9" s="1">
        <v>3</v>
      </c>
      <c r="J9" s="5"/>
      <c r="K9" s="7"/>
    </row>
    <row r="10" spans="1:11" ht="12.75">
      <c r="A10" s="266" t="s">
        <v>113</v>
      </c>
      <c r="B10" s="267"/>
      <c r="C10" s="267"/>
      <c r="D10" s="267"/>
      <c r="E10" s="267"/>
      <c r="F10" s="267"/>
      <c r="G10" s="267"/>
      <c r="H10" s="267"/>
      <c r="I10" s="1">
        <v>4</v>
      </c>
      <c r="J10" s="5"/>
      <c r="K10" s="7"/>
    </row>
    <row r="11" spans="1:11" ht="12.75">
      <c r="A11" s="266" t="s">
        <v>114</v>
      </c>
      <c r="B11" s="267"/>
      <c r="C11" s="267"/>
      <c r="D11" s="267"/>
      <c r="E11" s="267"/>
      <c r="F11" s="267"/>
      <c r="G11" s="267"/>
      <c r="H11" s="267"/>
      <c r="I11" s="1">
        <v>5</v>
      </c>
      <c r="J11" s="5"/>
      <c r="K11" s="7"/>
    </row>
    <row r="12" spans="1:11" ht="12.75">
      <c r="A12" s="269" t="s">
        <v>187</v>
      </c>
      <c r="B12" s="270"/>
      <c r="C12" s="270"/>
      <c r="D12" s="270"/>
      <c r="E12" s="270"/>
      <c r="F12" s="270"/>
      <c r="G12" s="270"/>
      <c r="H12" s="270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66" t="s">
        <v>115</v>
      </c>
      <c r="B13" s="267"/>
      <c r="C13" s="267"/>
      <c r="D13" s="267"/>
      <c r="E13" s="267"/>
      <c r="F13" s="267"/>
      <c r="G13" s="267"/>
      <c r="H13" s="267"/>
      <c r="I13" s="1">
        <v>7</v>
      </c>
      <c r="J13" s="5"/>
      <c r="K13" s="7"/>
    </row>
    <row r="14" spans="1:11" ht="12.75">
      <c r="A14" s="266" t="s">
        <v>116</v>
      </c>
      <c r="B14" s="267"/>
      <c r="C14" s="267"/>
      <c r="D14" s="267"/>
      <c r="E14" s="267"/>
      <c r="F14" s="267"/>
      <c r="G14" s="267"/>
      <c r="H14" s="267"/>
      <c r="I14" s="1">
        <v>8</v>
      </c>
      <c r="J14" s="5"/>
      <c r="K14" s="7"/>
    </row>
    <row r="15" spans="1:11" ht="12.75">
      <c r="A15" s="266" t="s">
        <v>117</v>
      </c>
      <c r="B15" s="267"/>
      <c r="C15" s="267"/>
      <c r="D15" s="267"/>
      <c r="E15" s="267"/>
      <c r="F15" s="267"/>
      <c r="G15" s="267"/>
      <c r="H15" s="267"/>
      <c r="I15" s="1">
        <v>9</v>
      </c>
      <c r="J15" s="5"/>
      <c r="K15" s="7"/>
    </row>
    <row r="16" spans="1:11" ht="12.75">
      <c r="A16" s="266" t="s">
        <v>118</v>
      </c>
      <c r="B16" s="267"/>
      <c r="C16" s="267"/>
      <c r="D16" s="267"/>
      <c r="E16" s="267"/>
      <c r="F16" s="267"/>
      <c r="G16" s="267"/>
      <c r="H16" s="267"/>
      <c r="I16" s="1">
        <v>10</v>
      </c>
      <c r="J16" s="5"/>
      <c r="K16" s="7"/>
    </row>
    <row r="17" spans="1:11" ht="12.75">
      <c r="A17" s="266" t="s">
        <v>119</v>
      </c>
      <c r="B17" s="267"/>
      <c r="C17" s="267"/>
      <c r="D17" s="267"/>
      <c r="E17" s="267"/>
      <c r="F17" s="267"/>
      <c r="G17" s="267"/>
      <c r="H17" s="267"/>
      <c r="I17" s="1">
        <v>11</v>
      </c>
      <c r="J17" s="5"/>
      <c r="K17" s="7"/>
    </row>
    <row r="18" spans="1:11" ht="12.75">
      <c r="A18" s="266" t="s">
        <v>120</v>
      </c>
      <c r="B18" s="267"/>
      <c r="C18" s="267"/>
      <c r="D18" s="267"/>
      <c r="E18" s="267"/>
      <c r="F18" s="267"/>
      <c r="G18" s="267"/>
      <c r="H18" s="267"/>
      <c r="I18" s="1">
        <v>12</v>
      </c>
      <c r="J18" s="5"/>
      <c r="K18" s="7"/>
    </row>
    <row r="19" spans="1:11" ht="12.75">
      <c r="A19" s="269" t="s">
        <v>40</v>
      </c>
      <c r="B19" s="270"/>
      <c r="C19" s="270"/>
      <c r="D19" s="270"/>
      <c r="E19" s="270"/>
      <c r="F19" s="270"/>
      <c r="G19" s="270"/>
      <c r="H19" s="270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69" t="s">
        <v>100</v>
      </c>
      <c r="B20" s="336"/>
      <c r="C20" s="336"/>
      <c r="D20" s="336"/>
      <c r="E20" s="336"/>
      <c r="F20" s="336"/>
      <c r="G20" s="336"/>
      <c r="H20" s="337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81" t="s">
        <v>101</v>
      </c>
      <c r="B21" s="334"/>
      <c r="C21" s="334"/>
      <c r="D21" s="334"/>
      <c r="E21" s="334"/>
      <c r="F21" s="334"/>
      <c r="G21" s="334"/>
      <c r="H21" s="335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58" t="s">
        <v>150</v>
      </c>
      <c r="B22" s="259"/>
      <c r="C22" s="259"/>
      <c r="D22" s="259"/>
      <c r="E22" s="259"/>
      <c r="F22" s="259"/>
      <c r="G22" s="259"/>
      <c r="H22" s="259"/>
      <c r="I22" s="323"/>
      <c r="J22" s="323"/>
      <c r="K22" s="324"/>
    </row>
    <row r="23" spans="1:11" ht="12.75">
      <c r="A23" s="266" t="s">
        <v>156</v>
      </c>
      <c r="B23" s="267"/>
      <c r="C23" s="267"/>
      <c r="D23" s="267"/>
      <c r="E23" s="267"/>
      <c r="F23" s="267"/>
      <c r="G23" s="267"/>
      <c r="H23" s="267"/>
      <c r="I23" s="1">
        <v>16</v>
      </c>
      <c r="J23" s="5"/>
      <c r="K23" s="7"/>
    </row>
    <row r="24" spans="1:11" ht="12.75">
      <c r="A24" s="266" t="s">
        <v>157</v>
      </c>
      <c r="B24" s="267"/>
      <c r="C24" s="267"/>
      <c r="D24" s="267"/>
      <c r="E24" s="267"/>
      <c r="F24" s="267"/>
      <c r="G24" s="267"/>
      <c r="H24" s="267"/>
      <c r="I24" s="1">
        <v>17</v>
      </c>
      <c r="J24" s="5"/>
      <c r="K24" s="7"/>
    </row>
    <row r="25" spans="1:11" ht="12.75">
      <c r="A25" s="266" t="s">
        <v>303</v>
      </c>
      <c r="B25" s="267"/>
      <c r="C25" s="267"/>
      <c r="D25" s="267"/>
      <c r="E25" s="267"/>
      <c r="F25" s="267"/>
      <c r="G25" s="267"/>
      <c r="H25" s="267"/>
      <c r="I25" s="1">
        <v>18</v>
      </c>
      <c r="J25" s="5"/>
      <c r="K25" s="7"/>
    </row>
    <row r="26" spans="1:11" ht="12.75">
      <c r="A26" s="266" t="s">
        <v>304</v>
      </c>
      <c r="B26" s="267"/>
      <c r="C26" s="267"/>
      <c r="D26" s="267"/>
      <c r="E26" s="267"/>
      <c r="F26" s="267"/>
      <c r="G26" s="267"/>
      <c r="H26" s="267"/>
      <c r="I26" s="1">
        <v>19</v>
      </c>
      <c r="J26" s="5"/>
      <c r="K26" s="7"/>
    </row>
    <row r="27" spans="1:11" ht="12.75">
      <c r="A27" s="266" t="s">
        <v>158</v>
      </c>
      <c r="B27" s="267"/>
      <c r="C27" s="267"/>
      <c r="D27" s="267"/>
      <c r="E27" s="267"/>
      <c r="F27" s="267"/>
      <c r="G27" s="267"/>
      <c r="H27" s="267"/>
      <c r="I27" s="1">
        <v>20</v>
      </c>
      <c r="J27" s="5"/>
      <c r="K27" s="7"/>
    </row>
    <row r="28" spans="1:11" ht="12.75">
      <c r="A28" s="269" t="s">
        <v>106</v>
      </c>
      <c r="B28" s="270"/>
      <c r="C28" s="270"/>
      <c r="D28" s="270"/>
      <c r="E28" s="270"/>
      <c r="F28" s="270"/>
      <c r="G28" s="270"/>
      <c r="H28" s="270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66" t="s">
        <v>2</v>
      </c>
      <c r="B29" s="267"/>
      <c r="C29" s="267"/>
      <c r="D29" s="267"/>
      <c r="E29" s="267"/>
      <c r="F29" s="267"/>
      <c r="G29" s="267"/>
      <c r="H29" s="267"/>
      <c r="I29" s="1">
        <v>22</v>
      </c>
      <c r="J29" s="5"/>
      <c r="K29" s="7"/>
    </row>
    <row r="30" spans="1:11" ht="12.75">
      <c r="A30" s="266" t="s">
        <v>3</v>
      </c>
      <c r="B30" s="267"/>
      <c r="C30" s="267"/>
      <c r="D30" s="267"/>
      <c r="E30" s="267"/>
      <c r="F30" s="267"/>
      <c r="G30" s="267"/>
      <c r="H30" s="267"/>
      <c r="I30" s="1">
        <v>23</v>
      </c>
      <c r="J30" s="5"/>
      <c r="K30" s="7"/>
    </row>
    <row r="31" spans="1:11" ht="12.75">
      <c r="A31" s="266" t="s">
        <v>4</v>
      </c>
      <c r="B31" s="267"/>
      <c r="C31" s="267"/>
      <c r="D31" s="267"/>
      <c r="E31" s="267"/>
      <c r="F31" s="267"/>
      <c r="G31" s="267"/>
      <c r="H31" s="267"/>
      <c r="I31" s="1">
        <v>24</v>
      </c>
      <c r="J31" s="5"/>
      <c r="K31" s="7"/>
    </row>
    <row r="32" spans="1:11" ht="12.75">
      <c r="A32" s="269" t="s">
        <v>41</v>
      </c>
      <c r="B32" s="270"/>
      <c r="C32" s="270"/>
      <c r="D32" s="270"/>
      <c r="E32" s="270"/>
      <c r="F32" s="270"/>
      <c r="G32" s="270"/>
      <c r="H32" s="270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69" t="s">
        <v>102</v>
      </c>
      <c r="B33" s="270"/>
      <c r="C33" s="270"/>
      <c r="D33" s="270"/>
      <c r="E33" s="270"/>
      <c r="F33" s="270"/>
      <c r="G33" s="270"/>
      <c r="H33" s="270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69" t="s">
        <v>103</v>
      </c>
      <c r="B34" s="270"/>
      <c r="C34" s="270"/>
      <c r="D34" s="270"/>
      <c r="E34" s="270"/>
      <c r="F34" s="270"/>
      <c r="G34" s="270"/>
      <c r="H34" s="270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58" t="s">
        <v>151</v>
      </c>
      <c r="B35" s="259"/>
      <c r="C35" s="259"/>
      <c r="D35" s="259"/>
      <c r="E35" s="259"/>
      <c r="F35" s="259"/>
      <c r="G35" s="259"/>
      <c r="H35" s="259"/>
      <c r="I35" s="323">
        <v>0</v>
      </c>
      <c r="J35" s="323"/>
      <c r="K35" s="324"/>
    </row>
    <row r="36" spans="1:11" ht="12.75">
      <c r="A36" s="266" t="s">
        <v>165</v>
      </c>
      <c r="B36" s="267"/>
      <c r="C36" s="267"/>
      <c r="D36" s="267"/>
      <c r="E36" s="267"/>
      <c r="F36" s="267"/>
      <c r="G36" s="267"/>
      <c r="H36" s="267"/>
      <c r="I36" s="1">
        <v>28</v>
      </c>
      <c r="J36" s="5"/>
      <c r="K36" s="7"/>
    </row>
    <row r="37" spans="1:11" ht="12.75">
      <c r="A37" s="266" t="s">
        <v>27</v>
      </c>
      <c r="B37" s="267"/>
      <c r="C37" s="267"/>
      <c r="D37" s="267"/>
      <c r="E37" s="267"/>
      <c r="F37" s="267"/>
      <c r="G37" s="267"/>
      <c r="H37" s="267"/>
      <c r="I37" s="1">
        <v>29</v>
      </c>
      <c r="J37" s="5"/>
      <c r="K37" s="7"/>
    </row>
    <row r="38" spans="1:11" ht="12.75">
      <c r="A38" s="266" t="s">
        <v>28</v>
      </c>
      <c r="B38" s="267"/>
      <c r="C38" s="267"/>
      <c r="D38" s="267"/>
      <c r="E38" s="267"/>
      <c r="F38" s="267"/>
      <c r="G38" s="267"/>
      <c r="H38" s="267"/>
      <c r="I38" s="1">
        <v>30</v>
      </c>
      <c r="J38" s="5"/>
      <c r="K38" s="7"/>
    </row>
    <row r="39" spans="1:11" ht="12.75">
      <c r="A39" s="269" t="s">
        <v>42</v>
      </c>
      <c r="B39" s="270"/>
      <c r="C39" s="270"/>
      <c r="D39" s="270"/>
      <c r="E39" s="270"/>
      <c r="F39" s="270"/>
      <c r="G39" s="270"/>
      <c r="H39" s="270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66" t="s">
        <v>29</v>
      </c>
      <c r="B40" s="267"/>
      <c r="C40" s="267"/>
      <c r="D40" s="267"/>
      <c r="E40" s="267"/>
      <c r="F40" s="267"/>
      <c r="G40" s="267"/>
      <c r="H40" s="267"/>
      <c r="I40" s="1">
        <v>32</v>
      </c>
      <c r="J40" s="5"/>
      <c r="K40" s="7"/>
    </row>
    <row r="41" spans="1:11" ht="12.75">
      <c r="A41" s="266" t="s">
        <v>30</v>
      </c>
      <c r="B41" s="267"/>
      <c r="C41" s="267"/>
      <c r="D41" s="267"/>
      <c r="E41" s="267"/>
      <c r="F41" s="267"/>
      <c r="G41" s="267"/>
      <c r="H41" s="267"/>
      <c r="I41" s="1">
        <v>33</v>
      </c>
      <c r="J41" s="5"/>
      <c r="K41" s="7"/>
    </row>
    <row r="42" spans="1:11" ht="12.75">
      <c r="A42" s="266" t="s">
        <v>31</v>
      </c>
      <c r="B42" s="267"/>
      <c r="C42" s="267"/>
      <c r="D42" s="267"/>
      <c r="E42" s="267"/>
      <c r="F42" s="267"/>
      <c r="G42" s="267"/>
      <c r="H42" s="267"/>
      <c r="I42" s="1">
        <v>34</v>
      </c>
      <c r="J42" s="5"/>
      <c r="K42" s="7"/>
    </row>
    <row r="43" spans="1:11" ht="12.75">
      <c r="A43" s="266" t="s">
        <v>32</v>
      </c>
      <c r="B43" s="267"/>
      <c r="C43" s="267"/>
      <c r="D43" s="267"/>
      <c r="E43" s="267"/>
      <c r="F43" s="267"/>
      <c r="G43" s="267"/>
      <c r="H43" s="267"/>
      <c r="I43" s="1">
        <v>35</v>
      </c>
      <c r="J43" s="5"/>
      <c r="K43" s="7"/>
    </row>
    <row r="44" spans="1:11" ht="12.75">
      <c r="A44" s="266" t="s">
        <v>33</v>
      </c>
      <c r="B44" s="267"/>
      <c r="C44" s="267"/>
      <c r="D44" s="267"/>
      <c r="E44" s="267"/>
      <c r="F44" s="267"/>
      <c r="G44" s="267"/>
      <c r="H44" s="267"/>
      <c r="I44" s="1">
        <v>36</v>
      </c>
      <c r="J44" s="5"/>
      <c r="K44" s="7"/>
    </row>
    <row r="45" spans="1:11" ht="12.75">
      <c r="A45" s="269" t="s">
        <v>140</v>
      </c>
      <c r="B45" s="270"/>
      <c r="C45" s="270"/>
      <c r="D45" s="270"/>
      <c r="E45" s="270"/>
      <c r="F45" s="270"/>
      <c r="G45" s="270"/>
      <c r="H45" s="270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69" t="s">
        <v>153</v>
      </c>
      <c r="B46" s="270"/>
      <c r="C46" s="270"/>
      <c r="D46" s="270"/>
      <c r="E46" s="270"/>
      <c r="F46" s="270"/>
      <c r="G46" s="270"/>
      <c r="H46" s="270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69" t="s">
        <v>154</v>
      </c>
      <c r="B47" s="270"/>
      <c r="C47" s="270"/>
      <c r="D47" s="270"/>
      <c r="E47" s="270"/>
      <c r="F47" s="270"/>
      <c r="G47" s="270"/>
      <c r="H47" s="270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69" t="s">
        <v>141</v>
      </c>
      <c r="B48" s="270"/>
      <c r="C48" s="270"/>
      <c r="D48" s="270"/>
      <c r="E48" s="270"/>
      <c r="F48" s="270"/>
      <c r="G48" s="270"/>
      <c r="H48" s="270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69" t="s">
        <v>15</v>
      </c>
      <c r="B49" s="270"/>
      <c r="C49" s="270"/>
      <c r="D49" s="270"/>
      <c r="E49" s="270"/>
      <c r="F49" s="270"/>
      <c r="G49" s="270"/>
      <c r="H49" s="270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69" t="s">
        <v>152</v>
      </c>
      <c r="B50" s="270"/>
      <c r="C50" s="270"/>
      <c r="D50" s="270"/>
      <c r="E50" s="270"/>
      <c r="F50" s="270"/>
      <c r="G50" s="270"/>
      <c r="H50" s="270"/>
      <c r="I50" s="1">
        <v>42</v>
      </c>
      <c r="J50" s="5"/>
      <c r="K50" s="7"/>
    </row>
    <row r="51" spans="1:11" ht="12.75">
      <c r="A51" s="269" t="s">
        <v>166</v>
      </c>
      <c r="B51" s="270"/>
      <c r="C51" s="270"/>
      <c r="D51" s="270"/>
      <c r="E51" s="270"/>
      <c r="F51" s="270"/>
      <c r="G51" s="270"/>
      <c r="H51" s="270"/>
      <c r="I51" s="1">
        <v>43</v>
      </c>
      <c r="J51" s="5"/>
      <c r="K51" s="7"/>
    </row>
    <row r="52" spans="1:11" ht="12.75">
      <c r="A52" s="269" t="s">
        <v>167</v>
      </c>
      <c r="B52" s="270"/>
      <c r="C52" s="270"/>
      <c r="D52" s="270"/>
      <c r="E52" s="270"/>
      <c r="F52" s="270"/>
      <c r="G52" s="270"/>
      <c r="H52" s="270"/>
      <c r="I52" s="1">
        <v>44</v>
      </c>
      <c r="J52" s="5"/>
      <c r="K52" s="7"/>
    </row>
    <row r="53" spans="1:11" ht="12.75">
      <c r="A53" s="281" t="s">
        <v>168</v>
      </c>
      <c r="B53" s="282"/>
      <c r="C53" s="282"/>
      <c r="D53" s="282"/>
      <c r="E53" s="282"/>
      <c r="F53" s="282"/>
      <c r="G53" s="282"/>
      <c r="H53" s="282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7">
      <selection activeCell="L26" sqref="L26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56" t="s">
        <v>268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64"/>
    </row>
    <row r="2" spans="1:12" ht="15">
      <c r="A2" s="34"/>
      <c r="B2" s="63"/>
      <c r="C2" s="341" t="s">
        <v>269</v>
      </c>
      <c r="D2" s="341"/>
      <c r="E2" s="134" t="s">
        <v>377</v>
      </c>
      <c r="F2" s="35" t="s">
        <v>237</v>
      </c>
      <c r="G2" s="342" t="s">
        <v>386</v>
      </c>
      <c r="H2" s="343"/>
      <c r="I2" s="63"/>
      <c r="J2" s="63"/>
      <c r="K2" s="63"/>
      <c r="L2" s="66"/>
    </row>
    <row r="3" spans="1:11" ht="22.5">
      <c r="A3" s="344" t="s">
        <v>52</v>
      </c>
      <c r="B3" s="344"/>
      <c r="C3" s="344"/>
      <c r="D3" s="344"/>
      <c r="E3" s="344"/>
      <c r="F3" s="344"/>
      <c r="G3" s="344"/>
      <c r="H3" s="344"/>
      <c r="I3" s="69" t="s">
        <v>292</v>
      </c>
      <c r="J3" s="70" t="s">
        <v>142</v>
      </c>
      <c r="K3" s="70" t="s">
        <v>143</v>
      </c>
    </row>
    <row r="4" spans="1:11" ht="12.75">
      <c r="A4" s="345">
        <v>1</v>
      </c>
      <c r="B4" s="345"/>
      <c r="C4" s="345"/>
      <c r="D4" s="345"/>
      <c r="E4" s="345"/>
      <c r="F4" s="345"/>
      <c r="G4" s="345"/>
      <c r="H4" s="345"/>
      <c r="I4" s="72">
        <v>2</v>
      </c>
      <c r="J4" s="71" t="s">
        <v>270</v>
      </c>
      <c r="K4" s="71" t="s">
        <v>271</v>
      </c>
    </row>
    <row r="5" spans="1:11" ht="12.75">
      <c r="A5" s="346" t="s">
        <v>272</v>
      </c>
      <c r="B5" s="347"/>
      <c r="C5" s="347"/>
      <c r="D5" s="347"/>
      <c r="E5" s="347"/>
      <c r="F5" s="347"/>
      <c r="G5" s="347"/>
      <c r="H5" s="347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46" t="s">
        <v>273</v>
      </c>
      <c r="B6" s="347"/>
      <c r="C6" s="347"/>
      <c r="D6" s="347"/>
      <c r="E6" s="347"/>
      <c r="F6" s="347"/>
      <c r="G6" s="347"/>
      <c r="H6" s="347"/>
      <c r="I6" s="36">
        <v>2</v>
      </c>
      <c r="J6" s="7">
        <f>+Bilanca!J71</f>
        <v>2204690</v>
      </c>
      <c r="K6" s="7">
        <f>+Bilanca!K71</f>
        <v>3602906</v>
      </c>
    </row>
    <row r="7" spans="1:11" ht="12.75">
      <c r="A7" s="346" t="s">
        <v>274</v>
      </c>
      <c r="B7" s="347"/>
      <c r="C7" s="347"/>
      <c r="D7" s="347"/>
      <c r="E7" s="347"/>
      <c r="F7" s="347"/>
      <c r="G7" s="347"/>
      <c r="H7" s="347"/>
      <c r="I7" s="36">
        <v>3</v>
      </c>
      <c r="J7" s="7">
        <f>+Bilanca!J72</f>
        <v>84401862</v>
      </c>
      <c r="K7" s="7">
        <f>+Bilanca!K72</f>
        <v>102055847</v>
      </c>
    </row>
    <row r="8" spans="1:11" ht="12.75">
      <c r="A8" s="346" t="s">
        <v>275</v>
      </c>
      <c r="B8" s="347"/>
      <c r="C8" s="347"/>
      <c r="D8" s="347"/>
      <c r="E8" s="347"/>
      <c r="F8" s="347"/>
      <c r="G8" s="347"/>
      <c r="H8" s="347"/>
      <c r="I8" s="36">
        <v>4</v>
      </c>
      <c r="J8" s="7">
        <f>+Bilanca!J79</f>
        <v>36580064</v>
      </c>
      <c r="K8" s="7">
        <f>+Bilanca!K79</f>
        <v>263138894</v>
      </c>
    </row>
    <row r="9" spans="1:11" ht="12.75">
      <c r="A9" s="346" t="s">
        <v>276</v>
      </c>
      <c r="B9" s="347"/>
      <c r="C9" s="347"/>
      <c r="D9" s="347"/>
      <c r="E9" s="347"/>
      <c r="F9" s="347"/>
      <c r="G9" s="347"/>
      <c r="H9" s="347"/>
      <c r="I9" s="36">
        <v>5</v>
      </c>
      <c r="J9" s="7">
        <f>+Bilanca!J82</f>
        <v>342313777</v>
      </c>
      <c r="K9" s="7">
        <f>+Bilanca!K82</f>
        <v>243596016</v>
      </c>
    </row>
    <row r="10" spans="1:11" ht="12.75">
      <c r="A10" s="346" t="s">
        <v>277</v>
      </c>
      <c r="B10" s="347"/>
      <c r="C10" s="347"/>
      <c r="D10" s="347"/>
      <c r="E10" s="347"/>
      <c r="F10" s="347"/>
      <c r="G10" s="347"/>
      <c r="H10" s="347"/>
      <c r="I10" s="36">
        <v>6</v>
      </c>
      <c r="J10" s="7"/>
      <c r="K10" s="37"/>
    </row>
    <row r="11" spans="1:11" ht="12.75">
      <c r="A11" s="346" t="s">
        <v>278</v>
      </c>
      <c r="B11" s="347"/>
      <c r="C11" s="347"/>
      <c r="D11" s="347"/>
      <c r="E11" s="347"/>
      <c r="F11" s="347"/>
      <c r="G11" s="347"/>
      <c r="H11" s="347"/>
      <c r="I11" s="36">
        <v>7</v>
      </c>
      <c r="J11" s="7"/>
      <c r="K11" s="37"/>
    </row>
    <row r="12" spans="1:11" ht="12.75">
      <c r="A12" s="346" t="s">
        <v>279</v>
      </c>
      <c r="B12" s="347"/>
      <c r="C12" s="347"/>
      <c r="D12" s="347"/>
      <c r="E12" s="347"/>
      <c r="F12" s="347"/>
      <c r="G12" s="347"/>
      <c r="H12" s="347"/>
      <c r="I12" s="36">
        <v>8</v>
      </c>
      <c r="J12" s="7">
        <f>+Bilanca!J78</f>
        <v>273313</v>
      </c>
      <c r="K12" s="7">
        <f>+Bilanca!K78</f>
        <v>634097</v>
      </c>
    </row>
    <row r="13" spans="1:11" ht="12.75">
      <c r="A13" s="346" t="s">
        <v>280</v>
      </c>
      <c r="B13" s="347"/>
      <c r="C13" s="347"/>
      <c r="D13" s="347"/>
      <c r="E13" s="347"/>
      <c r="F13" s="347"/>
      <c r="G13" s="347"/>
      <c r="H13" s="347"/>
      <c r="I13" s="36">
        <v>9</v>
      </c>
      <c r="J13" s="7"/>
      <c r="K13" s="37"/>
    </row>
    <row r="14" spans="1:11" ht="12.75">
      <c r="A14" s="348" t="s">
        <v>281</v>
      </c>
      <c r="B14" s="349"/>
      <c r="C14" s="349"/>
      <c r="D14" s="349"/>
      <c r="E14" s="349"/>
      <c r="F14" s="349"/>
      <c r="G14" s="349"/>
      <c r="H14" s="349"/>
      <c r="I14" s="36">
        <v>10</v>
      </c>
      <c r="J14" s="67">
        <f>SUM(J5:J13)</f>
        <v>2137794916</v>
      </c>
      <c r="K14" s="67">
        <f>SUM(K5:K13)</f>
        <v>2285048970</v>
      </c>
    </row>
    <row r="15" spans="1:11" ht="12.75">
      <c r="A15" s="346" t="s">
        <v>282</v>
      </c>
      <c r="B15" s="347"/>
      <c r="C15" s="347"/>
      <c r="D15" s="347"/>
      <c r="E15" s="347"/>
      <c r="F15" s="347"/>
      <c r="G15" s="347"/>
      <c r="H15" s="347"/>
      <c r="I15" s="36">
        <v>11</v>
      </c>
      <c r="J15" s="37"/>
      <c r="K15" s="37"/>
    </row>
    <row r="16" spans="1:11" ht="12.75">
      <c r="A16" s="346" t="s">
        <v>283</v>
      </c>
      <c r="B16" s="347"/>
      <c r="C16" s="347"/>
      <c r="D16" s="347"/>
      <c r="E16" s="347"/>
      <c r="F16" s="347"/>
      <c r="G16" s="347"/>
      <c r="H16" s="347"/>
      <c r="I16" s="36">
        <v>12</v>
      </c>
      <c r="J16" s="37"/>
      <c r="K16" s="37"/>
    </row>
    <row r="17" spans="1:11" ht="12.75">
      <c r="A17" s="346" t="s">
        <v>284</v>
      </c>
      <c r="B17" s="347"/>
      <c r="C17" s="347"/>
      <c r="D17" s="347"/>
      <c r="E17" s="347"/>
      <c r="F17" s="347"/>
      <c r="G17" s="347"/>
      <c r="H17" s="347"/>
      <c r="I17" s="36">
        <v>13</v>
      </c>
      <c r="J17" s="37"/>
      <c r="K17" s="37"/>
    </row>
    <row r="18" spans="1:11" ht="12.75">
      <c r="A18" s="346" t="s">
        <v>285</v>
      </c>
      <c r="B18" s="347"/>
      <c r="C18" s="347"/>
      <c r="D18" s="347"/>
      <c r="E18" s="347"/>
      <c r="F18" s="347"/>
      <c r="G18" s="347"/>
      <c r="H18" s="347"/>
      <c r="I18" s="36">
        <v>14</v>
      </c>
      <c r="J18" s="37"/>
      <c r="K18" s="37"/>
    </row>
    <row r="19" spans="1:11" ht="12.75">
      <c r="A19" s="346" t="s">
        <v>286</v>
      </c>
      <c r="B19" s="347"/>
      <c r="C19" s="347"/>
      <c r="D19" s="347"/>
      <c r="E19" s="347"/>
      <c r="F19" s="347"/>
      <c r="G19" s="347"/>
      <c r="H19" s="347"/>
      <c r="I19" s="36">
        <v>15</v>
      </c>
      <c r="J19" s="37"/>
      <c r="K19" s="37"/>
    </row>
    <row r="20" spans="1:11" ht="12.75">
      <c r="A20" s="346" t="s">
        <v>287</v>
      </c>
      <c r="B20" s="347"/>
      <c r="C20" s="347"/>
      <c r="D20" s="347"/>
      <c r="E20" s="347"/>
      <c r="F20" s="347"/>
      <c r="G20" s="347"/>
      <c r="H20" s="347"/>
      <c r="I20" s="36">
        <v>16</v>
      </c>
      <c r="J20" s="37"/>
      <c r="K20" s="37"/>
    </row>
    <row r="21" spans="1:11" ht="12.75">
      <c r="A21" s="348" t="s">
        <v>288</v>
      </c>
      <c r="B21" s="349"/>
      <c r="C21" s="349"/>
      <c r="D21" s="349"/>
      <c r="E21" s="349"/>
      <c r="F21" s="349"/>
      <c r="G21" s="349"/>
      <c r="H21" s="349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58"/>
      <c r="B22" s="359"/>
      <c r="C22" s="359"/>
      <c r="D22" s="359"/>
      <c r="E22" s="359"/>
      <c r="F22" s="359"/>
      <c r="G22" s="359"/>
      <c r="H22" s="359"/>
      <c r="I22" s="360"/>
      <c r="J22" s="360"/>
      <c r="K22" s="361"/>
    </row>
    <row r="23" spans="1:11" ht="12.75">
      <c r="A23" s="350" t="s">
        <v>289</v>
      </c>
      <c r="B23" s="351"/>
      <c r="C23" s="351"/>
      <c r="D23" s="351"/>
      <c r="E23" s="351"/>
      <c r="F23" s="351"/>
      <c r="G23" s="351"/>
      <c r="H23" s="351"/>
      <c r="I23" s="38">
        <v>18</v>
      </c>
      <c r="J23" s="6">
        <f>+J14</f>
        <v>2137794916</v>
      </c>
      <c r="K23" s="111">
        <f>+K14</f>
        <v>2285048970</v>
      </c>
    </row>
    <row r="24" spans="1:11" ht="17.25" customHeight="1">
      <c r="A24" s="352" t="s">
        <v>290</v>
      </c>
      <c r="B24" s="353"/>
      <c r="C24" s="353"/>
      <c r="D24" s="353"/>
      <c r="E24" s="353"/>
      <c r="F24" s="353"/>
      <c r="G24" s="353"/>
      <c r="H24" s="353"/>
      <c r="I24" s="39">
        <v>19</v>
      </c>
      <c r="J24" s="68">
        <f>+Bilanca!J85</f>
        <v>235842123</v>
      </c>
      <c r="K24" s="68">
        <f>+Bilanca!K85</f>
        <v>231125940</v>
      </c>
    </row>
    <row r="25" spans="1:11" ht="30" customHeight="1">
      <c r="A25" s="354" t="s">
        <v>291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  <row r="28" spans="10:11" ht="12.75">
      <c r="J28" s="117"/>
      <c r="K28" s="117"/>
    </row>
    <row r="29" spans="10:11" ht="12.75">
      <c r="J29" s="120"/>
      <c r="K29" s="12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K13:K65536 J1:K4 K10:K11 L1:IV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SheetLayoutView="110" zoomScalePageLayoutView="0" workbookViewId="0" topLeftCell="A14">
      <selection activeCell="F37" sqref="F37"/>
    </sheetView>
  </sheetViews>
  <sheetFormatPr defaultColWidth="9.140625" defaultRowHeight="12.75"/>
  <cols>
    <col min="1" max="4" width="9.00390625" style="140" customWidth="1"/>
    <col min="5" max="5" width="47.8515625" style="140" bestFit="1" customWidth="1"/>
    <col min="6" max="6" width="47.8515625" style="140" customWidth="1"/>
    <col min="7" max="7" width="9.00390625" style="140" customWidth="1"/>
    <col min="8" max="8" width="0.42578125" style="140" customWidth="1"/>
    <col min="9" max="10" width="9.00390625" style="140" hidden="1" customWidth="1"/>
    <col min="11" max="16384" width="9.00390625" style="140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75" t="s">
        <v>267</v>
      </c>
      <c r="B2" s="375"/>
      <c r="C2" s="375"/>
      <c r="D2" s="375"/>
      <c r="E2" s="375"/>
      <c r="F2" s="375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76" t="s">
        <v>300</v>
      </c>
      <c r="B4" s="376"/>
      <c r="C4" s="376"/>
      <c r="D4" s="376"/>
      <c r="E4" s="376"/>
      <c r="F4" s="376"/>
    </row>
    <row r="5" spans="1:6" ht="12.75" customHeight="1">
      <c r="A5" s="376"/>
      <c r="B5" s="376"/>
      <c r="C5" s="376"/>
      <c r="D5" s="376"/>
      <c r="E5" s="376"/>
      <c r="F5" s="376"/>
    </row>
    <row r="6" spans="1:6" ht="12.75" customHeight="1">
      <c r="A6" s="376"/>
      <c r="B6" s="376"/>
      <c r="C6" s="376"/>
      <c r="D6" s="376"/>
      <c r="E6" s="376"/>
      <c r="F6" s="376"/>
    </row>
    <row r="7" spans="1:6" ht="12.75" customHeight="1">
      <c r="A7" s="376"/>
      <c r="B7" s="376"/>
      <c r="C7" s="376"/>
      <c r="D7" s="376"/>
      <c r="E7" s="376"/>
      <c r="F7" s="376"/>
    </row>
    <row r="8" spans="1:6" ht="12.75" customHeight="1">
      <c r="A8" s="376"/>
      <c r="B8" s="376"/>
      <c r="C8" s="376"/>
      <c r="D8" s="376"/>
      <c r="E8" s="376"/>
      <c r="F8" s="376"/>
    </row>
    <row r="9" spans="1:6" ht="12.75" customHeight="1">
      <c r="A9" s="376"/>
      <c r="B9" s="376"/>
      <c r="C9" s="376"/>
      <c r="D9" s="376"/>
      <c r="E9" s="376"/>
      <c r="F9" s="376"/>
    </row>
    <row r="10" spans="1:6" ht="12.75" customHeight="1" thickBot="1">
      <c r="A10" s="376"/>
      <c r="B10" s="376"/>
      <c r="C10" s="376"/>
      <c r="D10" s="376"/>
      <c r="E10" s="376"/>
      <c r="F10" s="376"/>
    </row>
    <row r="11" spans="1:6" ht="12.75">
      <c r="A11" s="377"/>
      <c r="B11" s="378"/>
      <c r="C11" s="378"/>
      <c r="D11" s="378"/>
      <c r="E11" s="378"/>
      <c r="F11" s="379"/>
    </row>
    <row r="12" spans="1:6" ht="13.5">
      <c r="A12" s="159" t="s">
        <v>363</v>
      </c>
      <c r="B12" s="155"/>
      <c r="C12" s="155"/>
      <c r="D12" s="155"/>
      <c r="E12" s="155" t="s">
        <v>366</v>
      </c>
      <c r="F12" s="160" t="s">
        <v>365</v>
      </c>
    </row>
    <row r="13" spans="1:6" ht="14.25" thickBot="1">
      <c r="A13" s="161"/>
      <c r="B13" s="137"/>
      <c r="C13" s="137"/>
      <c r="D13" s="137"/>
      <c r="E13" s="137" t="s">
        <v>378</v>
      </c>
      <c r="F13" s="162" t="s">
        <v>387</v>
      </c>
    </row>
    <row r="14" spans="1:6" ht="12.75">
      <c r="A14" s="367" t="s">
        <v>356</v>
      </c>
      <c r="B14" s="380"/>
      <c r="C14" s="380"/>
      <c r="D14" s="381"/>
      <c r="E14" s="371" t="s">
        <v>375</v>
      </c>
      <c r="F14" s="372"/>
    </row>
    <row r="15" spans="1:6" ht="12.75">
      <c r="A15" s="362" t="s">
        <v>358</v>
      </c>
      <c r="B15" s="363"/>
      <c r="C15" s="363"/>
      <c r="D15" s="364"/>
      <c r="E15" s="373" t="s">
        <v>375</v>
      </c>
      <c r="F15" s="374"/>
    </row>
    <row r="16" spans="1:6" ht="12.75">
      <c r="A16" s="362" t="s">
        <v>360</v>
      </c>
      <c r="B16" s="363"/>
      <c r="C16" s="363"/>
      <c r="D16" s="364"/>
      <c r="E16" s="365" t="s">
        <v>375</v>
      </c>
      <c r="F16" s="366"/>
    </row>
    <row r="17" spans="1:6" ht="12.75">
      <c r="A17" s="362" t="s">
        <v>353</v>
      </c>
      <c r="B17" s="363"/>
      <c r="C17" s="363"/>
      <c r="D17" s="364"/>
      <c r="E17" s="371" t="s">
        <v>376</v>
      </c>
      <c r="F17" s="372"/>
    </row>
    <row r="18" spans="1:6" ht="12.75">
      <c r="A18" s="362" t="s">
        <v>322</v>
      </c>
      <c r="B18" s="363"/>
      <c r="C18" s="363"/>
      <c r="D18" s="364"/>
      <c r="E18" s="365" t="s">
        <v>381</v>
      </c>
      <c r="F18" s="366"/>
    </row>
    <row r="19" spans="1:6" ht="12.75">
      <c r="A19" s="362" t="s">
        <v>319</v>
      </c>
      <c r="B19" s="363"/>
      <c r="C19" s="363"/>
      <c r="D19" s="364"/>
      <c r="E19" s="365" t="s">
        <v>382</v>
      </c>
      <c r="F19" s="366"/>
    </row>
    <row r="20" spans="1:6" ht="12.75">
      <c r="A20" s="362" t="s">
        <v>324</v>
      </c>
      <c r="B20" s="363"/>
      <c r="C20" s="363"/>
      <c r="D20" s="364"/>
      <c r="E20" s="365" t="s">
        <v>392</v>
      </c>
      <c r="F20" s="366"/>
    </row>
    <row r="21" spans="1:6" ht="12.75">
      <c r="A21" s="362" t="s">
        <v>369</v>
      </c>
      <c r="B21" s="363"/>
      <c r="C21" s="363"/>
      <c r="D21" s="364"/>
      <c r="E21" s="138" t="s">
        <v>364</v>
      </c>
      <c r="F21" s="163" t="s">
        <v>364</v>
      </c>
    </row>
    <row r="22" spans="1:6" ht="12.75">
      <c r="A22" s="362" t="s">
        <v>339</v>
      </c>
      <c r="B22" s="363"/>
      <c r="C22" s="363"/>
      <c r="D22" s="364"/>
      <c r="E22" s="138" t="s">
        <v>364</v>
      </c>
      <c r="F22" s="163" t="s">
        <v>364</v>
      </c>
    </row>
    <row r="23" spans="1:6" ht="12.75">
      <c r="A23" s="362" t="s">
        <v>338</v>
      </c>
      <c r="B23" s="363"/>
      <c r="C23" s="363"/>
      <c r="D23" s="364"/>
      <c r="E23" s="138" t="s">
        <v>364</v>
      </c>
      <c r="F23" s="163" t="s">
        <v>364</v>
      </c>
    </row>
    <row r="24" spans="1:6" ht="12.75">
      <c r="A24" s="362" t="s">
        <v>329</v>
      </c>
      <c r="B24" s="363"/>
      <c r="C24" s="363"/>
      <c r="D24" s="364"/>
      <c r="E24" s="138" t="s">
        <v>364</v>
      </c>
      <c r="F24" s="163" t="s">
        <v>364</v>
      </c>
    </row>
    <row r="25" spans="1:6" ht="12.75">
      <c r="A25" s="362" t="s">
        <v>331</v>
      </c>
      <c r="B25" s="363"/>
      <c r="C25" s="363"/>
      <c r="D25" s="364"/>
      <c r="E25" s="139" t="s">
        <v>364</v>
      </c>
      <c r="F25" s="164" t="s">
        <v>364</v>
      </c>
    </row>
    <row r="26" spans="1:6" ht="12.75">
      <c r="A26" s="362" t="s">
        <v>379</v>
      </c>
      <c r="B26" s="363"/>
      <c r="C26" s="363"/>
      <c r="D26" s="364"/>
      <c r="E26" s="139" t="s">
        <v>364</v>
      </c>
      <c r="F26" s="165" t="s">
        <v>364</v>
      </c>
    </row>
    <row r="27" spans="1:6" ht="12.75">
      <c r="A27" s="166"/>
      <c r="B27" s="157"/>
      <c r="C27" s="157"/>
      <c r="D27" s="157"/>
      <c r="E27" s="157"/>
      <c r="F27" s="167"/>
    </row>
    <row r="28" spans="1:6" s="141" customFormat="1" ht="13.5">
      <c r="A28" s="159" t="s">
        <v>363</v>
      </c>
      <c r="B28" s="155"/>
      <c r="C28" s="155"/>
      <c r="D28" s="155"/>
      <c r="E28" s="158" t="s">
        <v>372</v>
      </c>
      <c r="F28" s="168" t="s">
        <v>368</v>
      </c>
    </row>
    <row r="29" spans="1:6" s="141" customFormat="1" ht="14.25" thickBot="1">
      <c r="A29" s="161"/>
      <c r="B29" s="137"/>
      <c r="C29" s="137"/>
      <c r="D29" s="137"/>
      <c r="E29" s="137" t="s">
        <v>378</v>
      </c>
      <c r="F29" s="169" t="s">
        <v>387</v>
      </c>
    </row>
    <row r="30" spans="1:6" ht="12.75">
      <c r="A30" s="362" t="s">
        <v>356</v>
      </c>
      <c r="B30" s="363"/>
      <c r="C30" s="363"/>
      <c r="D30" s="364"/>
      <c r="E30" s="143" t="s">
        <v>373</v>
      </c>
      <c r="F30" s="170" t="s">
        <v>367</v>
      </c>
    </row>
    <row r="31" spans="1:6" ht="12.75">
      <c r="A31" s="362" t="s">
        <v>358</v>
      </c>
      <c r="B31" s="363"/>
      <c r="C31" s="363"/>
      <c r="D31" s="364"/>
      <c r="E31" s="143" t="s">
        <v>373</v>
      </c>
      <c r="F31" s="171" t="s">
        <v>367</v>
      </c>
    </row>
    <row r="32" spans="1:6" ht="12.75">
      <c r="A32" s="362" t="s">
        <v>360</v>
      </c>
      <c r="B32" s="363"/>
      <c r="C32" s="363"/>
      <c r="D32" s="364"/>
      <c r="E32" s="143" t="s">
        <v>373</v>
      </c>
      <c r="F32" s="170" t="s">
        <v>367</v>
      </c>
    </row>
    <row r="33" spans="1:6" ht="12.75">
      <c r="A33" s="362" t="s">
        <v>353</v>
      </c>
      <c r="B33" s="363"/>
      <c r="C33" s="363"/>
      <c r="D33" s="364"/>
      <c r="E33" s="143" t="s">
        <v>374</v>
      </c>
      <c r="F33" s="170" t="s">
        <v>367</v>
      </c>
    </row>
    <row r="34" spans="1:6" ht="12.75">
      <c r="A34" s="362" t="s">
        <v>322</v>
      </c>
      <c r="B34" s="363"/>
      <c r="C34" s="363"/>
      <c r="D34" s="364"/>
      <c r="E34" s="144" t="s">
        <v>385</v>
      </c>
      <c r="F34" s="163" t="s">
        <v>367</v>
      </c>
    </row>
    <row r="35" spans="1:6" ht="12.75">
      <c r="A35" s="362" t="s">
        <v>319</v>
      </c>
      <c r="B35" s="363"/>
      <c r="C35" s="363"/>
      <c r="D35" s="364"/>
      <c r="E35" s="142" t="s">
        <v>390</v>
      </c>
      <c r="F35" s="176" t="s">
        <v>380</v>
      </c>
    </row>
    <row r="36" spans="1:6" ht="12.75">
      <c r="A36" s="362" t="s">
        <v>324</v>
      </c>
      <c r="B36" s="363"/>
      <c r="C36" s="363"/>
      <c r="D36" s="364"/>
      <c r="E36" s="142" t="s">
        <v>390</v>
      </c>
      <c r="F36" s="163" t="s">
        <v>393</v>
      </c>
    </row>
    <row r="37" spans="1:6" ht="12.75">
      <c r="A37" s="367" t="s">
        <v>369</v>
      </c>
      <c r="B37" s="178"/>
      <c r="C37" s="178"/>
      <c r="D37" s="186"/>
      <c r="E37" s="138" t="s">
        <v>394</v>
      </c>
      <c r="F37" s="163" t="s">
        <v>367</v>
      </c>
    </row>
    <row r="38" spans="1:6" ht="12.75">
      <c r="A38" s="362" t="s">
        <v>339</v>
      </c>
      <c r="B38" s="363"/>
      <c r="C38" s="363"/>
      <c r="D38" s="364"/>
      <c r="E38" s="142" t="s">
        <v>390</v>
      </c>
      <c r="F38" s="172" t="s">
        <v>390</v>
      </c>
    </row>
    <row r="39" spans="1:6" ht="12.75">
      <c r="A39" s="362" t="s">
        <v>338</v>
      </c>
      <c r="B39" s="363"/>
      <c r="C39" s="363"/>
      <c r="D39" s="364"/>
      <c r="E39" s="142" t="s">
        <v>390</v>
      </c>
      <c r="F39" s="172" t="s">
        <v>390</v>
      </c>
    </row>
    <row r="40" spans="1:6" ht="12.75">
      <c r="A40" s="362" t="s">
        <v>329</v>
      </c>
      <c r="B40" s="363"/>
      <c r="C40" s="363"/>
      <c r="D40" s="364"/>
      <c r="E40" s="142" t="s">
        <v>390</v>
      </c>
      <c r="F40" s="172" t="s">
        <v>390</v>
      </c>
    </row>
    <row r="41" spans="1:6" ht="12.75">
      <c r="A41" s="362" t="s">
        <v>331</v>
      </c>
      <c r="B41" s="363"/>
      <c r="C41" s="363"/>
      <c r="D41" s="364"/>
      <c r="E41" s="142" t="s">
        <v>390</v>
      </c>
      <c r="F41" s="172" t="s">
        <v>390</v>
      </c>
    </row>
    <row r="42" spans="1:6" ht="13.5" thickBot="1">
      <c r="A42" s="368" t="s">
        <v>379</v>
      </c>
      <c r="B42" s="369"/>
      <c r="C42" s="369"/>
      <c r="D42" s="370"/>
      <c r="E42" s="173" t="s">
        <v>367</v>
      </c>
      <c r="F42" s="174" t="s">
        <v>390</v>
      </c>
    </row>
    <row r="43" spans="1:6" ht="12.75">
      <c r="A43" s="33"/>
      <c r="B43" s="33"/>
      <c r="C43" s="33"/>
      <c r="D43" s="33"/>
      <c r="E43" s="33"/>
      <c r="F43" s="33"/>
    </row>
  </sheetData>
  <sheetProtection/>
  <protectedRanges>
    <protectedRange sqref="A20:D20 A23:D23 A36:D36 A39:D39" name="Range1_12_1"/>
  </protectedRanges>
  <mergeCells count="36">
    <mergeCell ref="A38:D38"/>
    <mergeCell ref="A39:D39"/>
    <mergeCell ref="A40:D40"/>
    <mergeCell ref="A34:D34"/>
    <mergeCell ref="A35:D35"/>
    <mergeCell ref="A2:F2"/>
    <mergeCell ref="A4:F10"/>
    <mergeCell ref="A11:F11"/>
    <mergeCell ref="A14:D14"/>
    <mergeCell ref="A19:D19"/>
    <mergeCell ref="A15:D15"/>
    <mergeCell ref="A16:D16"/>
    <mergeCell ref="A21:D21"/>
    <mergeCell ref="E14:F14"/>
    <mergeCell ref="E15:F15"/>
    <mergeCell ref="E16:F16"/>
    <mergeCell ref="E19:F19"/>
    <mergeCell ref="A17:D17"/>
    <mergeCell ref="E17:F17"/>
    <mergeCell ref="A20:D20"/>
    <mergeCell ref="A42:D42"/>
    <mergeCell ref="A22:D22"/>
    <mergeCell ref="A23:D23"/>
    <mergeCell ref="A24:D24"/>
    <mergeCell ref="A25:D25"/>
    <mergeCell ref="A41:D41"/>
    <mergeCell ref="A30:D30"/>
    <mergeCell ref="A31:D31"/>
    <mergeCell ref="A32:D32"/>
    <mergeCell ref="A26:D26"/>
    <mergeCell ref="A33:D33"/>
    <mergeCell ref="A18:D18"/>
    <mergeCell ref="E18:F18"/>
    <mergeCell ref="A37:D37"/>
    <mergeCell ref="E20:F20"/>
    <mergeCell ref="A36:D3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2018-02-22T10:03:31Z</cp:lastPrinted>
  <dcterms:created xsi:type="dcterms:W3CDTF">2008-10-17T11:51:54Z</dcterms:created>
  <dcterms:modified xsi:type="dcterms:W3CDTF">2018-02-22T10:05:15Z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