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296" windowWidth="16605" windowHeight="9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<sst xmlns="http://schemas.openxmlformats.org/spreadsheetml/2006/main" count="396" uniqueCount="345">
  <si>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</si>
  <si>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</si>
  <si>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</si>
  <si>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</si>
  <si>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</si>
  <si>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</si>
  <si>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</si>
  <si>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</si>
  <si>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</si>
  <si>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</si>
  <si>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</si>
  <si>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</si>
  <si>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</si>
  <si>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</si>
  <si>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</si>
  <si>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</si>
  <si>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</si>
  <si>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</si>
  <si>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</si>
  <si>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</si>
  <si>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</si>
  <si>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</si>
  <si>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</si>
  <si>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</si>
  <si>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</si>
  <si>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</si>
  <si>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</si>
  <si>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</si>
  <si>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</si>
  <si>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</si>
  <si>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</si>
  <si>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</si>
  <si>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</si>
  <si>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</si>
  <si>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</si>
  <si>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</si>
  <si>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</si>
  <si>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</si>
  <si>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</si>
  <si>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</si>
  <si>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</si>
  <si>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</si>
  <si>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</si>
  <si>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</si>
  <si>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</si>
  <si>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</si>
  <si>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</si>
  <si>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</si>
  <si>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</si>
  <si>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</si>
  <si>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</si>
  <si>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</si>
  <si>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</si>
  <si>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</si>
  <si>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</si>
  <si>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</si>
  <si>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</si>
  <si>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</si>
  <si>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</si>
  <si>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</si>
  <si>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</si>
  <si>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</si>
  <si>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</si>
  <si>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</si>
  <si>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</si>
  <si>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</si>
  <si>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</si>
  <si>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</si>
  <si>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</si>
  <si>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</si>
  <si>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</si>
  <si>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</si>
  <si>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</si>
  <si>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</si>
  <si>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</si>
  <si>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</si>
  <si>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</si>
  <si>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</si>
  <si>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</si>
  <si>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</si>
  <si>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</si>
  <si>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</si>
  <si>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</si>
  <si>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</si>
  <si>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</si>
  <si>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</si>
  <si>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</si>
  <si>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</si>
  <si>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</si>
  <si>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</si>
  <si>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</si>
  <si>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</si>
  <si>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</si>
  <si>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</si>
  <si>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</si>
  <si>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</si>
  <si>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</si>
  <si>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</si>
  <si>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</si>
  <si>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</si>
  <si>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</si>
  <si>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</si>
  <si>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</si>
  <si>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</si>
  <si>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</si>
  <si>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</si>
  <si>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</si>
  <si>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</si>
  <si>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</si>
  <si>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</si>
  <si>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</si>
  <si>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</si>
  <si>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</si>
  <si>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</si>
  <si>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</si>
  <si>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</si>
  <si>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</si>
  <si>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</si>
  <si>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</si>
  <si>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</si>
  <si>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</si>
  <si>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</si>
  <si>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</si>
  <si>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</si>
  <si>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</si>
  <si>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</si>
  <si>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</si>
  <si>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</si>
  <si>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</si>
  <si>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</si>
  <si>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</si>
  <si>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</si>
  <si>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</si>
  <si>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</si>
  <si>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</si>
  <si>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</si>
  <si>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</si>
  <si>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</si>
  <si>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</si>
  <si>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</si>
  <si>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</si>
  <si>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</si>
  <si>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</si>
  <si>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</si>
  <si>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</si>
  <si>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</si>
  <si>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</si>
  <si>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</si>
  <si>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</si>
  <si>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</si>
  <si>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</si>
  <si>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</si>
  <si>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</si>
  <si>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</si>
  <si>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</si>
  <si>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</si>
  <si>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</si>
  <si>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</si>
  <si>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</si>
  <si>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</si>
  <si>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</si>
  <si>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</si>
  <si>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</si>
  <si>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</si>
  <si>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</si>
  <si>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</si>
  <si>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</si>
  <si>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</si>
  <si>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</si>
  <si>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</si>
  <si>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</si>
  <si>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</si>
  <si>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</si>
  <si>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</si>
  <si>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</si>
  <si>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</si>
  <si>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</si>
  <si>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</si>
  <si>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</si>
  <si>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</si>
  <si>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</si>
  <si>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</si>
  <si>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</si>
  <si>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</si>
  <si>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</si>
  <si>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</si>
  <si>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</si>
  <si>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</si>
  <si>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</si>
  <si>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</si>
  <si>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</si>
  <si>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</si>
  <si>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</si>
  <si>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</si>
  <si>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</si>
  <si>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</si>
  <si>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</si>
  <si>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</si>
  <si>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</si>
  <si>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</si>
  <si>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</si>
  <si>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</si>
  <si>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</si>
  <si>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</si>
  <si>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</si>
  <si>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</si>
  <si>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</si>
  <si>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</si>
  <si>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</si>
  <si>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</si>
  <si>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</si>
  <si>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</si>
  <si>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</si>
  <si>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</si>
  <si>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</si>
  <si>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</si>
  <si>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</si>
  <si>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</si>
  <si>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</si>
  <si>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</si>
  <si>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</si>
  <si>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</si>
  <si>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</si>
  <si>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</si>
  <si>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</si>
  <si>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</si>
  <si>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</si>
  <si>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</si>
  <si>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</si>
  <si>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</si>
  <si>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</si>
  <si>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</si>
  <si>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</si>
  <si>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</si>
  <si>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</si>
  <si>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</si>
  <si>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</si>
  <si>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</si>
  <si>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</si>
  <si>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</si>
  <si>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</si>
  <si>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</si>
  <si>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</si>
  <si>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</si>
  <si>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</si>
  <si>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</si>
  <si>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</si>
  <si>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</si>
  <si>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</si>
  <si>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</si>
  <si>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</si>
  <si>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</si>
  <si>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</si>
  <si>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</si>
  <si>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</si>
  <si>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</si>
  <si>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</si>
  <si>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</si>
  <si>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</si>
  <si>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</si>
  <si>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</si>
  <si>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</si>
  <si>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</si>
  <si>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</si>
  <si>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</si>
  <si>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</si>
  <si>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</si>
  <si>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</si>
  <si>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</si>
  <si>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</si>
  <si>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</si>
  <si>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</si>
  <si>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</si>
  <si>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</si>
  <si>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</si>
  <si>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</si>
  <si>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</si>
  <si>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</si>
  <si>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</si>
  <si>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</si>
  <si>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</si>
  <si>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</si>
  <si>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</si>
  <si>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</si>
  <si>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</si>
  <si>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</si>
  <si>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</si>
  <si>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</si>
  <si>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</si>
  <si>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</si>
  <si>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</si>
  <si>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</si>
  <si>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</si>
  <si>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</si>
  <si>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</si>
  <si>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</si>
  <si>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</si>
  <si>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</si>
  <si>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</si>
  <si>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</si>
  <si>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</si>
  <si>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</si>
  <si>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</si>
  <si>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</si>
  <si>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</si>
  <si>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</si>
  <si>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</si>
  <si>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</si>
  <si>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</si>
  <si>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</si>
  <si>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</si>
  <si>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</si>
  <si>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</si>
  <si>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</si>
  <si>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</si>
  <si>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</si>
  <si>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</si>
  <si>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</si>
  <si>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</si>
  <si>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u razdoblju 01.01.2014. do 31.12.2014.</t>
  </si>
  <si>
    <t>stanje na dan 31.12.2014.</t>
  </si>
  <si>
    <t>1.1.2014.</t>
  </si>
  <si>
    <t>31.12.2014.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</si>
  <si>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</si>
  <si>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</si>
  <si>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</si>
  <si>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</si>
  <si>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</si>
  <si>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</si>
  <si>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</si>
  <si>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</si>
  <si>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</si>
  <si>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</si>
  <si>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</si>
  <si>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</si>
  <si>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</si>
  <si>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</si>
  <si>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Lanschützer Franz, Čižmek Marko</t>
  </si>
  <si>
    <t>Obveznik: Valamar Riviera d.d.</t>
  </si>
  <si>
    <t>www.valamar-riviera.com</t>
  </si>
  <si>
    <t>1. Revidirani godišnji financijski izvještaji s revizorskim izvješćem;</t>
  </si>
  <si>
    <t>2. Izvještaj poslovodstva;</t>
  </si>
  <si>
    <t>3. Izjava osoba odgovornih za sastavljanje godišnjeg izvještaja;</t>
  </si>
  <si>
    <t>4. Odluka nadležnog tijela (prijedlog) o utvrđivanju godišnjih financijskih izvještaja;</t>
  </si>
  <si>
    <t>5. Odluka o prijedlogu raspodjele dobiti ili pokriću gubitka.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</si>
</sst>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7">
      <selection activeCell="C64" sqref="C6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321</v>
      </c>
      <c r="F2" s="25"/>
      <c r="G2" s="26" t="s">
        <v>258</v>
      </c>
      <c r="H2" s="24" t="s">
        <v>322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323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324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325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326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52440</v>
      </c>
      <c r="D14" s="164"/>
      <c r="E14" s="31"/>
      <c r="F14" s="139" t="s">
        <v>327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328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329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339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348</v>
      </c>
      <c r="D22" s="139" t="s">
        <v>327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18</v>
      </c>
      <c r="D24" s="139" t="s">
        <v>330</v>
      </c>
      <c r="E24" s="158"/>
      <c r="F24" s="158"/>
      <c r="G24" s="159"/>
      <c r="H24" s="38" t="s">
        <v>270</v>
      </c>
      <c r="I24" s="48">
        <v>1611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331</v>
      </c>
      <c r="D26" s="50"/>
      <c r="E26" s="22"/>
      <c r="F26" s="51"/>
      <c r="G26" s="125" t="s">
        <v>273</v>
      </c>
      <c r="H26" s="126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333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334</v>
      </c>
      <c r="D48" s="123"/>
      <c r="E48" s="124"/>
      <c r="F48" s="32"/>
      <c r="G48" s="38" t="s">
        <v>281</v>
      </c>
      <c r="H48" s="127" t="s">
        <v>335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336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337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340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341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342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343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344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5">
      <selection activeCell="A1" sqref="A1:K12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320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338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2454013171</v>
      </c>
      <c r="K9" s="12">
        <f>K10+K17+K27+K36+K40</f>
        <v>2934693969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8616401</v>
      </c>
      <c r="K10" s="12">
        <f>SUM(K11:K16)</f>
        <v>8156685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1603091</v>
      </c>
      <c r="K12" s="13">
        <v>8150275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7013310</v>
      </c>
      <c r="K15" s="13">
        <v>6410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2070126787</v>
      </c>
      <c r="K17" s="12">
        <f>SUM(K18:K26)</f>
        <v>2281695410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516606646</v>
      </c>
      <c r="K18" s="13">
        <v>518328470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1267279974</v>
      </c>
      <c r="K19" s="13">
        <v>1379186088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128258857</v>
      </c>
      <c r="K20" s="13">
        <v>164971179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37147176</v>
      </c>
      <c r="K21" s="13">
        <v>50212919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27469078</v>
      </c>
      <c r="K23" s="13">
        <v>20168936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75624552</v>
      </c>
      <c r="K24" s="13">
        <v>107593195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17740504</v>
      </c>
      <c r="K25" s="13">
        <v>21726121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>
        <v>19508502</v>
      </c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350577272</v>
      </c>
      <c r="K27" s="12">
        <f>SUM(K28:K35)</f>
        <v>440999450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348722988</v>
      </c>
      <c r="K28" s="13">
        <v>401967938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140000</v>
      </c>
      <c r="K30" s="13">
        <v>140000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1714284</v>
      </c>
      <c r="K32" s="13">
        <v>38891512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802256</v>
      </c>
      <c r="K36" s="12">
        <f>SUM(K37:K39)</f>
        <v>163186378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>
        <v>162453654</v>
      </c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420555</v>
      </c>
      <c r="K38" s="13">
        <v>372432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381701</v>
      </c>
      <c r="K39" s="13">
        <v>360292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23890455</v>
      </c>
      <c r="K40" s="13">
        <v>40656046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485836413</v>
      </c>
      <c r="K41" s="12">
        <f>K42+K50+K57+K65</f>
        <v>236076707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7168797</v>
      </c>
      <c r="K42" s="12">
        <f>SUM(K43:K49)</f>
        <v>7124242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5341093</v>
      </c>
      <c r="K43" s="13">
        <v>6329111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740909</v>
      </c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126904</v>
      </c>
      <c r="K46" s="13">
        <v>50137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959891</v>
      </c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>
        <v>744994</v>
      </c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253319297</v>
      </c>
      <c r="K50" s="12">
        <f>SUM(K51:K56)</f>
        <v>61014573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>
        <v>28734473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224681325</v>
      </c>
      <c r="K52" s="13">
        <v>18155016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265137</v>
      </c>
      <c r="K54" s="13">
        <v>324333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23950101</v>
      </c>
      <c r="K55" s="13">
        <v>10039908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4422734</v>
      </c>
      <c r="K56" s="13">
        <v>3760843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2592620</v>
      </c>
      <c r="K57" s="12">
        <f>SUM(K58:K64)</f>
        <v>1749282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481050</v>
      </c>
      <c r="K59" s="13">
        <v>517300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1105625</v>
      </c>
      <c r="K62" s="13">
        <v>1091162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1005945</v>
      </c>
      <c r="K63" s="13">
        <v>140820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222755699</v>
      </c>
      <c r="K65" s="13">
        <v>166188610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20123849</v>
      </c>
      <c r="K66" s="13">
        <v>23979421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2959973433</v>
      </c>
      <c r="K67" s="12">
        <f>K8+K9+K41+K66</f>
        <v>3194750097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54898457</v>
      </c>
      <c r="K68" s="14">
        <v>54802077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1952787258</v>
      </c>
      <c r="K70" s="20">
        <f>K71+K72+K73+K79+K80+K83+K86</f>
        <v>2079320752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1117663400</v>
      </c>
      <c r="K71" s="13">
        <v>1672021209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478208416</v>
      </c>
      <c r="K72" s="13">
        <v>-8395862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122288060</v>
      </c>
      <c r="K73" s="12">
        <f>K74+K75-K76+K77+K78</f>
        <v>98724307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57792194</v>
      </c>
      <c r="K74" s="13">
        <v>60724657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52225816</v>
      </c>
      <c r="K75" s="13">
        <v>24344408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45316122</v>
      </c>
      <c r="K76" s="13">
        <v>8836448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57586172</v>
      </c>
      <c r="K78" s="13">
        <v>22491690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79152</v>
      </c>
      <c r="K79" s="13">
        <v>29750702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175898960</v>
      </c>
      <c r="K80" s="12">
        <f>K81-K82</f>
        <v>263592748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175898960</v>
      </c>
      <c r="K81" s="13">
        <v>263592748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58649270</v>
      </c>
      <c r="K83" s="12">
        <f>K84-K85</f>
        <v>23627648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58649270</v>
      </c>
      <c r="K84" s="13">
        <v>23627648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358217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358217</v>
      </c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701341675</v>
      </c>
      <c r="K91" s="12">
        <f>SUM(K92:K100)</f>
        <v>819921751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697170626</v>
      </c>
      <c r="K94" s="13">
        <v>813686208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4151260</v>
      </c>
      <c r="K99" s="13">
        <v>3937690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19789</v>
      </c>
      <c r="K100" s="13">
        <v>2297853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238709026</v>
      </c>
      <c r="K101" s="12">
        <f>SUM(K102:K113)</f>
        <v>217599945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>
        <v>1040930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/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129967302</v>
      </c>
      <c r="K104" s="13">
        <v>102569327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7489924</v>
      </c>
      <c r="K105" s="13">
        <v>12574155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77797646</v>
      </c>
      <c r="K106" s="13">
        <v>80051034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11959342</v>
      </c>
      <c r="K109" s="13">
        <v>14673785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8629871</v>
      </c>
      <c r="K110" s="13">
        <v>5790568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2864941</v>
      </c>
      <c r="K113" s="13">
        <v>900146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66777257</v>
      </c>
      <c r="K114" s="13">
        <v>77907649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2959973433</v>
      </c>
      <c r="K115" s="12">
        <f>K70+K87+K91+K101+K114</f>
        <v>3194750097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54898457</v>
      </c>
      <c r="K116" s="14">
        <v>54802077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27">
      <selection activeCell="A1" sqref="A1:K71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319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338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817061939</v>
      </c>
      <c r="K7" s="20">
        <f>SUM(K8:K9)</f>
        <v>1083519420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806404438</v>
      </c>
      <c r="K8" s="13">
        <v>1065151195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10657501</v>
      </c>
      <c r="K9" s="13">
        <v>18368225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786104017</v>
      </c>
      <c r="K10" s="12">
        <f>K11+K12+K16+K20+K21+K22+K25+K26</f>
        <v>1038952804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281958190</v>
      </c>
      <c r="K12" s="12">
        <f>SUM(K13:K15)</f>
        <v>391181540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138742200</v>
      </c>
      <c r="K13" s="13">
        <v>184562001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779098</v>
      </c>
      <c r="K14" s="13">
        <v>1137090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142436892</v>
      </c>
      <c r="K15" s="13">
        <v>205482449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180797546</v>
      </c>
      <c r="K16" s="12">
        <f>SUM(K17:K19)</f>
        <v>259082155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110449083</v>
      </c>
      <c r="K17" s="13">
        <v>154955405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46774284</v>
      </c>
      <c r="K18" s="13">
        <v>66912074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23574179</v>
      </c>
      <c r="K19" s="13">
        <v>37214676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171975964</v>
      </c>
      <c r="K20" s="13">
        <v>186426233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129893534</v>
      </c>
      <c r="K21" s="13">
        <v>167057153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4874870</v>
      </c>
      <c r="K22" s="12">
        <f>SUM(K23:K24)</f>
        <v>1195654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4874870</v>
      </c>
      <c r="K24" s="13">
        <v>1195654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263618</v>
      </c>
      <c r="K25" s="13">
        <v>10225325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16340295</v>
      </c>
      <c r="K26" s="13">
        <v>23784744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25217779</v>
      </c>
      <c r="K27" s="12">
        <f>SUM(K28:K32)</f>
        <v>16042636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5501594</v>
      </c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16394853</v>
      </c>
      <c r="K29" s="13">
        <v>11130621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1579154</v>
      </c>
      <c r="K31" s="13">
        <v>3169080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1742178</v>
      </c>
      <c r="K32" s="13">
        <v>1742935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21059388</v>
      </c>
      <c r="K33" s="12">
        <f>SUM(K34:K37)</f>
        <v>33342091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821270</v>
      </c>
      <c r="K34" s="13">
        <v>1030254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18321304</v>
      </c>
      <c r="K35" s="13">
        <v>29531844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630061</v>
      </c>
      <c r="K36" s="13">
        <v>1345894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1286753</v>
      </c>
      <c r="K37" s="13">
        <v>1434099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842279718</v>
      </c>
      <c r="K42" s="12">
        <f>K7+K27+K38+K40</f>
        <v>1099562056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807163405</v>
      </c>
      <c r="K43" s="12">
        <f>K10+K33+K39+K41</f>
        <v>1072294895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35116313</v>
      </c>
      <c r="K44" s="12">
        <f>K42-K43</f>
        <v>27267161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35116313</v>
      </c>
      <c r="K45" s="12">
        <f>IF(K42&gt;K43,K42-K43,0)</f>
        <v>27267161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-23532956</v>
      </c>
      <c r="K47" s="13">
        <v>3639513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58649269</v>
      </c>
      <c r="K48" s="12">
        <f>K44-K47</f>
        <v>23627648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58649269</v>
      </c>
      <c r="K49" s="12">
        <f>IF(K48&gt;0,K48,0)</f>
        <v>23627648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58649269</v>
      </c>
      <c r="K56" s="11">
        <v>23627648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-228889</v>
      </c>
      <c r="K57" s="12">
        <f>SUM(K58:K64)</f>
        <v>-720061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-228889</v>
      </c>
      <c r="K60" s="13">
        <v>-720061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-45778</v>
      </c>
      <c r="K65" s="13">
        <v>-144012</v>
      </c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-183111</v>
      </c>
      <c r="K66" s="12">
        <f>K57-K65</f>
        <v>-576049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58466158</v>
      </c>
      <c r="K67" s="18">
        <f>K56+K66</f>
        <v>23051599</v>
      </c>
    </row>
    <row r="68" spans="1:11" ht="15.75" customHeight="1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5">
      <selection activeCell="A1" sqref="A1:K53"/>
    </sheetView>
  </sheetViews>
  <sheetFormatPr defaultColWidth="9.140625" defaultRowHeight="12.75"/>
  <cols>
    <col min="10" max="10" width="10.421875" style="0" bestFit="1" customWidth="1"/>
    <col min="11" max="11" width="9.851562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 customHeight="1">
      <c r="A2" s="178" t="s">
        <v>319</v>
      </c>
      <c r="B2" s="179"/>
      <c r="C2" s="179"/>
      <c r="D2" s="179"/>
      <c r="E2" s="179"/>
      <c r="F2" s="179"/>
      <c r="G2" s="179"/>
      <c r="H2" s="179"/>
      <c r="I2" s="179"/>
      <c r="J2" s="17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222" t="s">
        <v>338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35116314</v>
      </c>
      <c r="K8" s="13">
        <v>27267161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171975964</v>
      </c>
      <c r="K9" s="13">
        <v>186426233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93194578</v>
      </c>
      <c r="K10" s="13">
        <v>17419285</v>
      </c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>
        <v>193148063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>
        <v>44554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300286856</v>
      </c>
      <c r="K14" s="12">
        <f>SUM(K8:K13)</f>
        <v>424305296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222959249</v>
      </c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2609641</v>
      </c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4456543</v>
      </c>
      <c r="K18" s="13">
        <v>166239694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230025433</v>
      </c>
      <c r="K19" s="12">
        <f>SUM(K15:K18)</f>
        <v>166239694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70261423</v>
      </c>
      <c r="K20" s="12">
        <f>IF(K14&gt;K19,K14-K19,0)</f>
        <v>258065602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23532956</v>
      </c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23532956</v>
      </c>
      <c r="K28" s="12">
        <f>SUM(K23:K27)</f>
        <v>0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705677771</v>
      </c>
      <c r="K29" s="13">
        <v>397535140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33951614</v>
      </c>
      <c r="K30" s="13">
        <v>90422177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>
        <v>3639514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739629385</v>
      </c>
      <c r="K32" s="12">
        <f>SUM(K29:K31)</f>
        <v>491596831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716096429</v>
      </c>
      <c r="K34" s="12">
        <f>IF(K32&gt;K28,K32-K28,0)</f>
        <v>491596831</v>
      </c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>
        <v>204357809</v>
      </c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>
        <v>89117608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502496748</v>
      </c>
      <c r="K38" s="13">
        <v>79275190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502496748</v>
      </c>
      <c r="K39" s="12">
        <f>SUM(K36:K38)</f>
        <v>372750607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>
        <v>62975890</v>
      </c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512218</v>
      </c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-175272502</v>
      </c>
      <c r="K44" s="13">
        <v>132810577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-174760284</v>
      </c>
      <c r="K45" s="12">
        <f>SUM(K40:K44)</f>
        <v>195786467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677257032</v>
      </c>
      <c r="K46" s="12">
        <f>IF(K39&gt;K45,K39-K45,0)</f>
        <v>176964140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31422026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56567089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191333673</v>
      </c>
      <c r="K50" s="13">
        <v>222755699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f>+J48</f>
        <v>31422026</v>
      </c>
      <c r="K51" s="13"/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>
        <f>+K49</f>
        <v>56567089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222755699</v>
      </c>
      <c r="K53" s="18">
        <f>K50+K51-K52</f>
        <v>166188610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47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10" zoomScaleSheetLayoutView="110" zoomScalePageLayoutView="0" workbookViewId="0" topLeftCell="A10">
      <selection activeCell="A1" sqref="A1:K2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8515625" style="98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41640</v>
      </c>
      <c r="F2" s="99" t="s">
        <v>258</v>
      </c>
      <c r="G2" s="274">
        <v>42004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1117663400</v>
      </c>
      <c r="K5" s="107">
        <v>1672021209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478208416</v>
      </c>
      <c r="K6" s="108">
        <v>-8395862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122288060</v>
      </c>
      <c r="K7" s="108">
        <v>98724307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175898960</v>
      </c>
      <c r="K8" s="108">
        <v>263592748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58649270</v>
      </c>
      <c r="K9" s="108">
        <v>23627648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>
        <v>79152</v>
      </c>
      <c r="K12" s="108">
        <v>29750702</v>
      </c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1952787258</v>
      </c>
      <c r="K14" s="109">
        <f>SUM(K5:K13)</f>
        <v>2079320752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318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erimanic</cp:lastModifiedBy>
  <cp:lastPrinted>2015-03-23T15:03:52Z</cp:lastPrinted>
  <dcterms:created xsi:type="dcterms:W3CDTF">2008-10-17T11:51:54Z</dcterms:created>
  <dcterms:modified xsi:type="dcterms:W3CDTF">2015-03-25T08:00:26Z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