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8" windowWidth="12172" windowHeight="811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'Bilanca'!$A$1:$K$122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PODACI'!$A$1:$I$65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<sst xmlns="http://schemas.openxmlformats.org/spreadsheetml/2006/main" count="396" uniqueCount="343">
  <si>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</si>
  <si>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</si>
  <si>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</si>
  <si>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</si>
  <si>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</si>
  <si>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</si>
  <si>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</si>
  <si>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</si>
  <si>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</si>
  <si>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</si>
  <si>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</si>
  <si>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</si>
  <si>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</si>
  <si>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</si>
  <si>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</si>
  <si>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</si>
  <si>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</si>
  <si>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</si>
  <si>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</si>
  <si>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</si>
  <si>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</si>
  <si>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</si>
  <si>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</si>
  <si>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</si>
  <si>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</si>
  <si>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</si>
  <si>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</si>
  <si>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</si>
  <si>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</si>
  <si>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</si>
  <si>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</si>
  <si>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</si>
  <si>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</si>
  <si>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</si>
  <si>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</si>
  <si>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</si>
  <si>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</si>
  <si>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</si>
  <si>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</si>
  <si>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</si>
  <si>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</si>
  <si>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</si>
  <si>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</si>
  <si>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</si>
  <si>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</si>
  <si>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</si>
  <si>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</si>
  <si>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</si>
  <si>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</si>
  <si>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</si>
  <si>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</si>
  <si>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</si>
  <si>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</si>
  <si>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</si>
  <si>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</si>
  <si>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</si>
  <si>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</si>
  <si>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</si>
  <si>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</si>
  <si>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</si>
  <si>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</si>
  <si>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</si>
  <si>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</si>
  <si>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</si>
  <si>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</si>
  <si>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</si>
  <si>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</si>
  <si>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</si>
  <si>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</si>
  <si>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</si>
  <si>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</si>
  <si>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</si>
  <si>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</si>
  <si>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</si>
  <si>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</si>
  <si>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</si>
  <si>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</si>
  <si>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</si>
  <si>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</si>
  <si>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</si>
  <si>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</si>
  <si>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</si>
  <si>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</si>
  <si>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</si>
  <si>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</si>
  <si>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</si>
  <si>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</si>
  <si>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</si>
  <si>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</si>
  <si>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</si>
  <si>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</si>
  <si>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</si>
  <si>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</si>
  <si>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</si>
  <si>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</si>
  <si>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</si>
  <si>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</si>
  <si>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</si>
  <si>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</si>
  <si>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</si>
  <si>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</si>
  <si>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</si>
  <si>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</si>
  <si>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</si>
  <si>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</si>
  <si>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</si>
  <si>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</si>
  <si>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</si>
  <si>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</si>
  <si>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</si>
  <si>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</si>
  <si>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</si>
  <si>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</si>
  <si>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</si>
  <si>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</si>
  <si>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</si>
  <si>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</si>
  <si>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</si>
  <si>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</si>
  <si>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</si>
  <si>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</si>
  <si>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</si>
  <si>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</si>
  <si>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</si>
  <si>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</si>
  <si>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</si>
  <si>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</si>
  <si>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</si>
  <si>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</si>
  <si>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</si>
  <si>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</si>
  <si>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</si>
  <si>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</si>
  <si>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</si>
  <si>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</si>
  <si>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</si>
  <si>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</si>
  <si>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</si>
  <si>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</si>
  <si>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</si>
  <si>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</si>
  <si>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</si>
  <si>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</si>
  <si>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</si>
  <si>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</si>
  <si>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</si>
  <si>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</si>
  <si>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</si>
  <si>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</si>
  <si>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</si>
  <si>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</si>
  <si>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</si>
  <si>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</si>
  <si>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</si>
  <si>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</si>
  <si>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</si>
  <si>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</si>
  <si>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</si>
  <si>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</si>
  <si>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</si>
  <si>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</si>
  <si>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</si>
  <si>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</si>
  <si>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</si>
  <si>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</si>
  <si>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</si>
  <si>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</si>
  <si>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</si>
  <si>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</si>
  <si>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</si>
  <si>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</si>
  <si>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</si>
  <si>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</si>
  <si>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</si>
  <si>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</si>
  <si>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</si>
  <si>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</si>
  <si>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</si>
  <si>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</si>
  <si>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</si>
  <si>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</si>
  <si>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</si>
  <si>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</si>
  <si>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</si>
  <si>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</si>
  <si>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</si>
  <si>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</si>
  <si>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</si>
  <si>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</si>
  <si>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</si>
  <si>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</si>
  <si>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</si>
  <si>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</si>
  <si>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</si>
  <si>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</si>
  <si>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</si>
  <si>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</si>
  <si>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</si>
  <si>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</si>
  <si>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</si>
  <si>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</si>
  <si>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</si>
  <si>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</si>
  <si>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</si>
  <si>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</si>
  <si>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</si>
  <si>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</si>
  <si>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</si>
  <si>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</si>
  <si>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</si>
  <si>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</si>
  <si>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</si>
  <si>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</si>
  <si>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</si>
  <si>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</si>
  <si>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</si>
  <si>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</si>
  <si>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</si>
  <si>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</si>
  <si>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</si>
  <si>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</si>
  <si>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</si>
  <si>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</si>
  <si>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</si>
  <si>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</si>
  <si>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</si>
  <si>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</si>
  <si>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</si>
  <si>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</si>
  <si>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</si>
  <si>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</si>
  <si>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</si>
  <si>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</si>
  <si>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</si>
  <si>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</si>
  <si>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</si>
  <si>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</si>
  <si>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</si>
  <si>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</si>
  <si>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</si>
  <si>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</si>
  <si>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</si>
  <si>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</si>
  <si>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</si>
  <si>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</si>
  <si>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</si>
  <si>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</si>
  <si>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</si>
  <si>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</si>
  <si>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</si>
  <si>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</si>
  <si>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</si>
  <si>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</si>
  <si>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</si>
  <si>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</si>
  <si>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</si>
  <si>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</si>
  <si>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</si>
  <si>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</si>
  <si>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</si>
  <si>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</si>
  <si>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</si>
  <si>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</si>
  <si>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</si>
  <si>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</si>
  <si>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</si>
  <si>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</si>
  <si>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</si>
  <si>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</si>
  <si>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</si>
  <si>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</si>
  <si>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</si>
  <si>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</si>
  <si>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</si>
  <si>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</si>
  <si>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</si>
  <si>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</si>
  <si>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</si>
  <si>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</si>
  <si>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</si>
  <si>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</si>
  <si>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</si>
  <si>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</si>
  <si>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</si>
  <si>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</si>
  <si>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</si>
  <si>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</si>
  <si>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</si>
  <si>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</si>
  <si>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</si>
  <si>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</si>
  <si>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</si>
  <si>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</si>
  <si>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</si>
  <si>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</si>
  <si>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</si>
  <si>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</si>
  <si>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</si>
  <si>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</si>
  <si>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</si>
  <si>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</si>
  <si>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</si>
  <si>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</si>
  <si>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</si>
  <si>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</si>
  <si>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</si>
  <si>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</si>
  <si>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</si>
  <si>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</si>
  <si>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Poreč</t>
  </si>
  <si>
    <t>Stancija Kaligari 1</t>
  </si>
  <si>
    <t>uprava@riviera.hr</t>
  </si>
  <si>
    <t>Istarska</t>
  </si>
  <si>
    <t>NE</t>
  </si>
  <si>
    <t>5510</t>
  </si>
  <si>
    <t>Sopta Anka</t>
  </si>
  <si>
    <t>052 408 188</t>
  </si>
  <si>
    <t>052 408 110</t>
  </si>
  <si>
    <t>anka.sopta@riviera.hr</t>
  </si>
  <si>
    <t>Valamar Riviera d.d.</t>
  </si>
  <si>
    <t>Obveznik: Valamar Riviera d.d.</t>
  </si>
  <si>
    <t>Obveznik: valamar Riviera d.d.</t>
  </si>
  <si>
    <t>www.valamar-riviera.com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</si>
  <si>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</si>
  <si>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</si>
  <si>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>1. Financijski izvještaji (bilanca, račun dobiti i gubitka, izvještaj o novčanom tijeku, izvještaj o promjenama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</si>
  <si>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</si>
  <si>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</si>
  <si>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</si>
  <si>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</si>
  <si>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</si>
  <si>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</si>
  <si>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</si>
  <si>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</si>
  <si>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</si>
  <si>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Kukurin Željko, Čižmek Marko</t>
  </si>
  <si>
    <t>1.1.2017.</t>
  </si>
  <si>
    <t>stanje na dan 31.12.2017.</t>
  </si>
  <si>
    <t>u razdoblju 1.1.2017. do 31.12.2017.</t>
  </si>
  <si>
    <t>31.12.2017.</t>
  </si>
  <si>
    <t>Godišnji financijski izvještaj poduzetnika GFI-POD</t>
  </si>
  <si>
    <t>4. Odluka nadležnog tijela (prijedlog) o utvrđivanju godišnjih financijskih izvještaja;</t>
  </si>
  <si>
    <t>5. Odluka o prijedlogu raspodjele dobiti ili pokriću gubitka.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</si>
</sst>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3" fillId="0" borderId="16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center" vertical="center" wrapText="1"/>
      <protection hidden="1"/>
    </xf>
    <xf numFmtId="0" fontId="3" fillId="0" borderId="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2" fillId="0" borderId="0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/>
      <protection hidden="1"/>
    </xf>
    <xf numFmtId="0" fontId="2" fillId="0" borderId="0" xfId="60" applyFont="1" applyBorder="1" applyAlignment="1" applyProtection="1">
      <alignment vertical="top"/>
      <protection hidden="1"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0" xfId="60" applyFont="1" applyBorder="1" applyAlignment="1">
      <alignment/>
      <protection/>
    </xf>
    <xf numFmtId="0" fontId="3" fillId="0" borderId="0" xfId="60" applyFont="1" applyBorder="1" applyAlignment="1" applyProtection="1">
      <alignment horizontal="left" vertical="top"/>
      <protection hidden="1"/>
    </xf>
    <xf numFmtId="0" fontId="3" fillId="0" borderId="17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18" xfId="60" applyFont="1" applyBorder="1" applyAlignment="1" applyProtection="1">
      <alignment/>
      <protection hidden="1"/>
    </xf>
    <xf numFmtId="0" fontId="3" fillId="0" borderId="18" xfId="60" applyFont="1" applyBorder="1" applyAlignment="1">
      <alignment/>
      <protection/>
    </xf>
    <xf numFmtId="0" fontId="9" fillId="0" borderId="0" xfId="68">
      <alignment vertical="top"/>
      <protection/>
    </xf>
    <xf numFmtId="0" fontId="9" fillId="0" borderId="0" xfId="68" applyAlignment="1">
      <alignment/>
      <protection/>
    </xf>
    <xf numFmtId="0" fontId="16" fillId="0" borderId="0" xfId="68" applyFont="1" applyAlignment="1">
      <alignment/>
      <protection/>
    </xf>
    <xf numFmtId="0" fontId="10" fillId="0" borderId="0" xfId="68" applyFont="1" applyFill="1" applyBorder="1" applyAlignment="1">
      <alignment horizontal="center" vertical="center" wrapText="1"/>
      <protection/>
    </xf>
    <xf numFmtId="0" fontId="7" fillId="0" borderId="0" xfId="6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8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0" xfId="6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8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8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60" applyFont="1" applyBorder="1" applyAlignment="1">
      <alignment/>
      <protection/>
    </xf>
    <xf numFmtId="0" fontId="3" fillId="0" borderId="24" xfId="60" applyFont="1" applyBorder="1" applyAlignment="1">
      <alignment/>
      <protection/>
    </xf>
    <xf numFmtId="0" fontId="3" fillId="0" borderId="25" xfId="60" applyFont="1" applyFill="1" applyBorder="1" applyAlignment="1" applyProtection="1">
      <alignment horizontal="left" vertical="center" wrapText="1"/>
      <protection hidden="1"/>
    </xf>
    <xf numFmtId="0" fontId="3" fillId="0" borderId="16" xfId="60" applyFont="1" applyFill="1" applyBorder="1" applyAlignment="1" applyProtection="1">
      <alignment vertical="center"/>
      <protection hidden="1"/>
    </xf>
    <xf numFmtId="0" fontId="3" fillId="0" borderId="25" xfId="60" applyFont="1" applyBorder="1" applyAlignment="1" applyProtection="1">
      <alignment horizontal="left" vertical="center" wrapText="1"/>
      <protection hidden="1"/>
    </xf>
    <xf numFmtId="0" fontId="3" fillId="0" borderId="16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/>
      <protection hidden="1"/>
    </xf>
    <xf numFmtId="0" fontId="3" fillId="0" borderId="25" xfId="60" applyFont="1" applyFill="1" applyBorder="1" applyAlignment="1" applyProtection="1">
      <alignment/>
      <protection hidden="1"/>
    </xf>
    <xf numFmtId="0" fontId="3" fillId="0" borderId="25" xfId="60" applyFont="1" applyBorder="1" applyAlignment="1" applyProtection="1">
      <alignment wrapText="1"/>
      <protection hidden="1"/>
    </xf>
    <xf numFmtId="0" fontId="3" fillId="0" borderId="16" xfId="60" applyFont="1" applyBorder="1" applyAlignment="1" applyProtection="1">
      <alignment horizontal="right"/>
      <protection hidden="1"/>
    </xf>
    <xf numFmtId="0" fontId="3" fillId="0" borderId="25" xfId="60" applyFont="1" applyBorder="1" applyAlignment="1" applyProtection="1">
      <alignment/>
      <protection hidden="1"/>
    </xf>
    <xf numFmtId="0" fontId="3" fillId="0" borderId="16" xfId="60" applyFont="1" applyBorder="1" applyAlignment="1" applyProtection="1">
      <alignment horizontal="right" wrapText="1"/>
      <protection hidden="1"/>
    </xf>
    <xf numFmtId="0" fontId="2" fillId="0" borderId="25" xfId="60" applyFont="1" applyFill="1" applyBorder="1" applyAlignment="1" applyProtection="1">
      <alignment horizontal="right" vertical="center"/>
      <protection hidden="1" locked="0"/>
    </xf>
    <xf numFmtId="0" fontId="3" fillId="0" borderId="25" xfId="60" applyFont="1" applyBorder="1" applyAlignment="1" applyProtection="1">
      <alignment vertical="top"/>
      <protection hidden="1"/>
    </xf>
    <xf numFmtId="0" fontId="3" fillId="0" borderId="25" xfId="60" applyFont="1" applyBorder="1" applyAlignment="1" applyProtection="1">
      <alignment horizontal="left" vertical="top" wrapText="1"/>
      <protection hidden="1"/>
    </xf>
    <xf numFmtId="0" fontId="3" fillId="0" borderId="16" xfId="60" applyFont="1" applyBorder="1" applyAlignment="1">
      <alignment/>
      <protection/>
    </xf>
    <xf numFmtId="0" fontId="3" fillId="0" borderId="25" xfId="60" applyFont="1" applyBorder="1" applyAlignment="1" applyProtection="1">
      <alignment horizontal="left" vertical="top" indent="2"/>
      <protection hidden="1"/>
    </xf>
    <xf numFmtId="0" fontId="3" fillId="0" borderId="25" xfId="60" applyFont="1" applyBorder="1" applyAlignment="1" applyProtection="1">
      <alignment horizontal="left" vertical="top" wrapText="1" indent="2"/>
      <protection hidden="1"/>
    </xf>
    <xf numFmtId="0" fontId="3" fillId="0" borderId="16" xfId="60" applyFont="1" applyBorder="1" applyAlignment="1" applyProtection="1">
      <alignment horizontal="right" vertical="top"/>
      <protection hidden="1"/>
    </xf>
    <xf numFmtId="49" fontId="2" fillId="0" borderId="25" xfId="60" applyNumberFormat="1" applyFont="1" applyBorder="1" applyAlignment="1" applyProtection="1">
      <alignment horizontal="center" vertical="center"/>
      <protection hidden="1" locked="0"/>
    </xf>
    <xf numFmtId="0" fontId="3" fillId="0" borderId="16" xfId="60" applyFont="1" applyBorder="1" applyAlignment="1" applyProtection="1">
      <alignment horizontal="left" vertical="top"/>
      <protection hidden="1"/>
    </xf>
    <xf numFmtId="0" fontId="3" fillId="0" borderId="25" xfId="60" applyFont="1" applyBorder="1" applyAlignment="1" applyProtection="1">
      <alignment horizontal="left"/>
      <protection hidden="1"/>
    </xf>
    <xf numFmtId="0" fontId="3" fillId="0" borderId="24" xfId="60" applyFont="1" applyBorder="1" applyAlignment="1" applyProtection="1">
      <alignment/>
      <protection hidden="1"/>
    </xf>
    <xf numFmtId="0" fontId="3" fillId="0" borderId="16" xfId="60" applyFont="1" applyBorder="1" applyAlignment="1" applyProtection="1">
      <alignment horizontal="left"/>
      <protection hidden="1"/>
    </xf>
    <xf numFmtId="0" fontId="3" fillId="0" borderId="25" xfId="60" applyFont="1" applyFill="1" applyBorder="1" applyAlignment="1" applyProtection="1">
      <alignment vertical="center"/>
      <protection hidden="1"/>
    </xf>
    <xf numFmtId="0" fontId="13" fillId="0" borderId="25" xfId="68" applyFont="1" applyFill="1" applyBorder="1" applyAlignment="1" applyProtection="1">
      <alignment vertical="center"/>
      <protection hidden="1"/>
    </xf>
    <xf numFmtId="0" fontId="13" fillId="0" borderId="0" xfId="68" applyFont="1" applyBorder="1" applyAlignment="1" applyProtection="1">
      <alignment horizontal="left"/>
      <protection hidden="1"/>
    </xf>
    <xf numFmtId="0" fontId="9" fillId="0" borderId="0" xfId="68" applyBorder="1" applyAlignment="1">
      <alignment/>
      <protection/>
    </xf>
    <xf numFmtId="0" fontId="9" fillId="0" borderId="25" xfId="68" applyBorder="1" applyAlignment="1">
      <alignment/>
      <protection/>
    </xf>
    <xf numFmtId="0" fontId="2" fillId="0" borderId="16" xfId="60" applyFont="1" applyBorder="1" applyAlignment="1" applyProtection="1">
      <alignment vertical="center"/>
      <protection hidden="1"/>
    </xf>
    <xf numFmtId="0" fontId="3" fillId="0" borderId="26" xfId="60" applyFont="1" applyBorder="1" applyAlignment="1" applyProtection="1">
      <alignment/>
      <protection hidden="1"/>
    </xf>
    <xf numFmtId="0" fontId="3" fillId="0" borderId="27" xfId="60" applyFont="1" applyFill="1" applyBorder="1" applyAlignment="1" applyProtection="1">
      <alignment horizontal="right" vertical="top" wrapText="1"/>
      <protection hidden="1"/>
    </xf>
    <xf numFmtId="0" fontId="3" fillId="0" borderId="27" xfId="60" applyFont="1" applyFill="1" applyBorder="1" applyAlignment="1" applyProtection="1">
      <alignment/>
      <protection hidden="1"/>
    </xf>
    <xf numFmtId="0" fontId="3" fillId="0" borderId="28" xfId="60" applyFont="1" applyFill="1" applyBorder="1" applyAlignment="1" applyProtection="1">
      <alignment/>
      <protection hidden="1"/>
    </xf>
    <xf numFmtId="14" fontId="2" fillId="0" borderId="21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60" applyFont="1" applyFill="1" applyBorder="1" applyAlignment="1" applyProtection="1">
      <alignment horizontal="center" vertical="center"/>
      <protection hidden="1" locked="0"/>
    </xf>
    <xf numFmtId="49" fontId="2" fillId="0" borderId="20" xfId="60" applyNumberFormat="1" applyFont="1" applyFill="1" applyBorder="1" applyAlignment="1" applyProtection="1">
      <alignment horizontal="right" vertical="center"/>
      <protection hidden="1" locked="0"/>
    </xf>
    <xf numFmtId="0" fontId="2" fillId="0" borderId="16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Fill="1" applyBorder="1" applyAlignment="1">
      <alignment/>
      <protection/>
    </xf>
    <xf numFmtId="49" fontId="2" fillId="0" borderId="0" xfId="60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6" fillId="0" borderId="0" xfId="0" applyNumberFormat="1" applyFont="1" applyFill="1" applyAlignment="1">
      <alignment/>
    </xf>
    <xf numFmtId="3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4" fontId="7" fillId="0" borderId="0" xfId="68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0" applyFill="1" applyBorder="1" applyAlignment="1">
      <alignment/>
    </xf>
    <xf numFmtId="3" fontId="2" fillId="0" borderId="20" xfId="60" applyNumberFormat="1" applyFont="1" applyFill="1" applyBorder="1" applyAlignment="1" applyProtection="1">
      <alignment horizontal="right" vertical="center"/>
      <protection hidden="1" locked="0"/>
    </xf>
    <xf numFmtId="3" fontId="6" fillId="0" borderId="21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0" fillId="0" borderId="29" xfId="0" applyNumberFormat="1" applyFont="1" applyFill="1" applyBorder="1" applyAlignment="1">
      <alignment vertical="center"/>
    </xf>
    <xf numFmtId="3" fontId="1" fillId="0" borderId="25" xfId="0" applyNumberFormat="1" applyFont="1" applyFill="1" applyBorder="1" applyAlignment="1">
      <alignment/>
    </xf>
    <xf numFmtId="0" fontId="13" fillId="0" borderId="0" xfId="60" applyFont="1" applyBorder="1" applyAlignment="1" applyProtection="1">
      <alignment/>
      <protection hidden="1"/>
    </xf>
    <xf numFmtId="0" fontId="13" fillId="0" borderId="25" xfId="60" applyFont="1" applyBorder="1" applyAlignment="1" applyProtection="1">
      <alignment/>
      <protection hidden="1"/>
    </xf>
    <xf numFmtId="0" fontId="3" fillId="0" borderId="16" xfId="60" applyFont="1" applyFill="1" applyBorder="1" applyAlignment="1" applyProtection="1">
      <alignment horizontal="right" vertical="top" wrapText="1"/>
      <protection hidden="1"/>
    </xf>
    <xf numFmtId="0" fontId="3" fillId="0" borderId="27" xfId="60" applyFont="1" applyFill="1" applyBorder="1" applyAlignment="1" applyProtection="1">
      <alignment horizontal="center" vertical="top"/>
      <protection hidden="1"/>
    </xf>
    <xf numFmtId="0" fontId="3" fillId="0" borderId="27" xfId="60" applyFont="1" applyFill="1" applyBorder="1" applyAlignment="1" applyProtection="1">
      <alignment horizontal="center"/>
      <protection hidden="1"/>
    </xf>
    <xf numFmtId="0" fontId="3" fillId="0" borderId="16" xfId="60" applyFont="1" applyBorder="1" applyAlignment="1" applyProtection="1">
      <alignment horizontal="right" vertical="center" wrapText="1"/>
      <protection hidden="1"/>
    </xf>
    <xf numFmtId="0" fontId="3" fillId="0" borderId="25" xfId="60" applyFont="1" applyBorder="1" applyAlignment="1" applyProtection="1">
      <alignment horizontal="right" wrapText="1"/>
      <protection hidden="1"/>
    </xf>
    <xf numFmtId="49" fontId="4" fillId="0" borderId="30" xfId="53" applyNumberFormat="1" applyFill="1" applyBorder="1" applyAlignment="1" applyProtection="1">
      <alignment horizontal="left" vertical="center"/>
      <protection hidden="1" locked="0"/>
    </xf>
    <xf numFmtId="49" fontId="2" fillId="0" borderId="27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0" applyNumberFormat="1" applyFont="1" applyFill="1" applyBorder="1" applyAlignment="1" applyProtection="1">
      <alignment horizontal="left" vertical="center"/>
      <protection hidden="1" locked="0"/>
    </xf>
    <xf numFmtId="0" fontId="3" fillId="0" borderId="16" xfId="60" applyFont="1" applyBorder="1" applyAlignment="1" applyProtection="1">
      <alignment horizontal="right" vertical="center"/>
      <protection hidden="1"/>
    </xf>
    <xf numFmtId="0" fontId="3" fillId="0" borderId="25" xfId="60" applyFont="1" applyBorder="1" applyAlignment="1" applyProtection="1">
      <alignment horizontal="right"/>
      <protection hidden="1"/>
    </xf>
    <xf numFmtId="49" fontId="2" fillId="0" borderId="30" xfId="60" applyNumberFormat="1" applyFont="1" applyFill="1" applyBorder="1" applyAlignment="1" applyProtection="1">
      <alignment horizontal="left" vertical="center"/>
      <protection hidden="1" locked="0"/>
    </xf>
    <xf numFmtId="0" fontId="3" fillId="0" borderId="28" xfId="60" applyFont="1" applyFill="1" applyBorder="1" applyAlignment="1">
      <alignment horizontal="left" vertical="center"/>
      <protection/>
    </xf>
    <xf numFmtId="0" fontId="17" fillId="0" borderId="0" xfId="68" applyFont="1" applyBorder="1" applyAlignment="1" applyProtection="1">
      <alignment horizontal="left"/>
      <protection hidden="1"/>
    </xf>
    <xf numFmtId="0" fontId="18" fillId="0" borderId="0" xfId="68" applyFont="1" applyBorder="1" applyAlignment="1">
      <alignment/>
      <protection/>
    </xf>
    <xf numFmtId="0" fontId="13" fillId="0" borderId="0" xfId="68" applyFont="1" applyBorder="1" applyAlignment="1" applyProtection="1">
      <alignment horizontal="left"/>
      <protection hidden="1"/>
    </xf>
    <xf numFmtId="0" fontId="9" fillId="0" borderId="0" xfId="68" applyBorder="1" applyAlignment="1">
      <alignment/>
      <protection/>
    </xf>
    <xf numFmtId="0" fontId="9" fillId="0" borderId="25" xfId="68" applyBorder="1" applyAlignment="1">
      <alignment/>
      <protection/>
    </xf>
    <xf numFmtId="0" fontId="10" fillId="0" borderId="31" xfId="60" applyFont="1" applyBorder="1" applyAlignment="1">
      <alignment/>
      <protection/>
    </xf>
    <xf numFmtId="0" fontId="10" fillId="0" borderId="17" xfId="60" applyFont="1" applyBorder="1" applyAlignment="1">
      <alignment/>
      <protection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32" xfId="60" applyFont="1" applyBorder="1" applyAlignment="1" applyProtection="1">
      <alignment horizontal="center" vertical="top"/>
      <protection hidden="1"/>
    </xf>
    <xf numFmtId="0" fontId="3" fillId="0" borderId="32" xfId="60" applyFont="1" applyBorder="1" applyAlignment="1">
      <alignment horizontal="center"/>
      <protection/>
    </xf>
    <xf numFmtId="0" fontId="3" fillId="0" borderId="33" xfId="60" applyFont="1" applyBorder="1" applyAlignment="1">
      <alignment/>
      <protection/>
    </xf>
    <xf numFmtId="49" fontId="2" fillId="0" borderId="30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30" xfId="60" applyFont="1" applyFill="1" applyBorder="1" applyAlignment="1" applyProtection="1">
      <alignment horizontal="left" vertical="center"/>
      <protection hidden="1" locked="0"/>
    </xf>
    <xf numFmtId="0" fontId="3" fillId="0" borderId="27" xfId="60" applyFont="1" applyFill="1" applyBorder="1" applyAlignment="1">
      <alignment/>
      <protection/>
    </xf>
    <xf numFmtId="0" fontId="3" fillId="0" borderId="28" xfId="60" applyFont="1" applyFill="1" applyBorder="1" applyAlignment="1">
      <alignment/>
      <protection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17" xfId="60" applyFont="1" applyBorder="1" applyAlignment="1" applyProtection="1">
      <alignment horizontal="center"/>
      <protection hidden="1"/>
    </xf>
    <xf numFmtId="0" fontId="2" fillId="0" borderId="27" xfId="60" applyFont="1" applyFill="1" applyBorder="1" applyAlignment="1" applyProtection="1">
      <alignment horizontal="left" vertical="center"/>
      <protection hidden="1" locked="0"/>
    </xf>
    <xf numFmtId="0" fontId="2" fillId="0" borderId="28" xfId="60" applyFont="1" applyFill="1" applyBorder="1" applyAlignment="1" applyProtection="1">
      <alignment horizontal="left" vertical="center"/>
      <protection hidden="1" locked="0"/>
    </xf>
    <xf numFmtId="0" fontId="2" fillId="0" borderId="30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27" xfId="60" applyFont="1" applyFill="1" applyBorder="1" applyAlignment="1">
      <alignment horizontal="left"/>
      <protection/>
    </xf>
    <xf numFmtId="0" fontId="3" fillId="0" borderId="28" xfId="60" applyFont="1" applyFill="1" applyBorder="1" applyAlignment="1">
      <alignment horizontal="left"/>
      <protection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16" xfId="60" applyFont="1" applyBorder="1" applyAlignment="1" applyProtection="1">
      <alignment horizontal="center" vertical="center"/>
      <protection hidden="1"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25" xfId="60" applyFont="1" applyBorder="1" applyAlignment="1">
      <alignment horizontal="center"/>
      <protection/>
    </xf>
    <xf numFmtId="0" fontId="4" fillId="0" borderId="30" xfId="53" applyFill="1" applyBorder="1" applyAlignment="1" applyProtection="1">
      <alignment/>
      <protection hidden="1" locked="0"/>
    </xf>
    <xf numFmtId="0" fontId="2" fillId="0" borderId="27" xfId="60" applyFont="1" applyFill="1" applyBorder="1" applyAlignment="1" applyProtection="1">
      <alignment/>
      <protection hidden="1" locked="0"/>
    </xf>
    <xf numFmtId="0" fontId="2" fillId="0" borderId="28" xfId="60" applyFont="1" applyFill="1" applyBorder="1" applyAlignment="1" applyProtection="1">
      <alignment/>
      <protection hidden="1" locked="0"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27" xfId="60" applyFont="1" applyFill="1" applyBorder="1" applyAlignment="1">
      <alignment horizontal="left" vertical="center"/>
      <protection/>
    </xf>
    <xf numFmtId="1" fontId="2" fillId="0" borderId="30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16" xfId="60" applyFont="1" applyBorder="1" applyAlignment="1" applyProtection="1">
      <alignment horizontal="right" wrapText="1"/>
      <protection hidden="1"/>
    </xf>
    <xf numFmtId="0" fontId="2" fillId="0" borderId="16" xfId="60" applyFont="1" applyFill="1" applyBorder="1" applyAlignment="1" applyProtection="1">
      <alignment horizontal="left" vertical="center" wrapText="1"/>
      <protection hidden="1"/>
    </xf>
    <xf numFmtId="0" fontId="2" fillId="0" borderId="0" xfId="60" applyFont="1" applyFill="1" applyBorder="1" applyAlignment="1" applyProtection="1">
      <alignment horizontal="left" vertical="center" wrapText="1"/>
      <protection hidden="1"/>
    </xf>
    <xf numFmtId="0" fontId="2" fillId="0" borderId="25" xfId="60" applyFont="1" applyFill="1" applyBorder="1" applyAlignment="1" applyProtection="1">
      <alignment horizontal="left" vertical="center" wrapText="1"/>
      <protection hidden="1"/>
    </xf>
    <xf numFmtId="0" fontId="1" fillId="0" borderId="16" xfId="60" applyFont="1" applyBorder="1" applyAlignment="1" applyProtection="1">
      <alignment horizontal="right" vertical="center" wrapText="1"/>
      <protection hidden="1"/>
    </xf>
    <xf numFmtId="0" fontId="1" fillId="0" borderId="25" xfId="60" applyFont="1" applyBorder="1" applyAlignment="1" applyProtection="1">
      <alignment horizontal="right" wrapText="1"/>
      <protection hidden="1"/>
    </xf>
    <xf numFmtId="0" fontId="11" fillId="0" borderId="16" xfId="60" applyFont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11" fillId="0" borderId="25" xfId="60" applyFont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8" applyFont="1" applyFill="1" applyBorder="1" applyAlignment="1" applyProtection="1">
      <alignment horizontal="center" vertical="center"/>
      <protection hidden="1"/>
    </xf>
    <xf numFmtId="14" fontId="7" fillId="0" borderId="0" xfId="6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8" applyFont="1" applyAlignment="1">
      <alignment/>
      <protection/>
    </xf>
    <xf numFmtId="0" fontId="15" fillId="0" borderId="0" xfId="68" applyFont="1" applyBorder="1" applyAlignment="1">
      <alignment horizontal="justify" vertical="top" wrapText="1"/>
      <protection/>
    </xf>
    <xf numFmtId="0" fontId="9" fillId="0" borderId="0" xfId="68" applyAlignment="1">
      <alignment/>
      <protection/>
    </xf>
    <xf numFmtId="0" fontId="0" fillId="0" borderId="16" xfId="60" applyFont="1" applyBorder="1" applyAlignment="1">
      <alignment/>
      <protection/>
    </xf>
    <xf numFmtId="0" fontId="0" fillId="0" borderId="30" xfId="60" applyFont="1" applyBorder="1" applyAlignment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_TFI-POD" xfId="60"/>
    <cellStyle name="Normalno 2" xfId="61"/>
    <cellStyle name="Normalno 3" xfId="62"/>
    <cellStyle name="Normalno 4" xfId="63"/>
    <cellStyle name="Note" xfId="64"/>
    <cellStyle name="Obično_Knjiga2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dxfs count="6">
    <dxf>
      <font>
        <color indexed="9"/>
      </font>
      <fill>
        <patternFill patternType="solid"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valamar-rivier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="110" zoomScaleSheetLayoutView="110" zoomScalePageLayoutView="0" workbookViewId="0" topLeftCell="A34">
      <selection activeCell="A62" sqref="A62:A6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421875" style="11" customWidth="1"/>
    <col min="9" max="9" width="14.421875" style="11" customWidth="1"/>
    <col min="10" max="16384" width="9.140625" style="11" customWidth="1"/>
  </cols>
  <sheetData>
    <row r="1" spans="1:12" ht="15">
      <c r="A1" s="155" t="s">
        <v>234</v>
      </c>
      <c r="B1" s="156"/>
      <c r="C1" s="156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93" t="s">
        <v>235</v>
      </c>
      <c r="B2" s="194"/>
      <c r="C2" s="194"/>
      <c r="D2" s="195"/>
      <c r="E2" s="117" t="s">
        <v>336</v>
      </c>
      <c r="F2" s="12"/>
      <c r="G2" s="13" t="s">
        <v>236</v>
      </c>
      <c r="H2" s="117" t="s">
        <v>339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 customHeight="1">
      <c r="A4" s="198" t="s">
        <v>340</v>
      </c>
      <c r="B4" s="199"/>
      <c r="C4" s="199"/>
      <c r="D4" s="199"/>
      <c r="E4" s="199"/>
      <c r="F4" s="199"/>
      <c r="G4" s="199"/>
      <c r="H4" s="199"/>
      <c r="I4" s="200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6" t="s">
        <v>237</v>
      </c>
      <c r="B6" s="147"/>
      <c r="C6" s="161" t="s">
        <v>306</v>
      </c>
      <c r="D6" s="162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6" t="s">
        <v>238</v>
      </c>
      <c r="B8" s="197"/>
      <c r="C8" s="161" t="s">
        <v>307</v>
      </c>
      <c r="D8" s="162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41" t="s">
        <v>239</v>
      </c>
      <c r="B10" s="191"/>
      <c r="C10" s="161" t="s">
        <v>308</v>
      </c>
      <c r="D10" s="162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92"/>
      <c r="B11" s="191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6" t="s">
        <v>240</v>
      </c>
      <c r="B12" s="147"/>
      <c r="C12" s="163" t="s">
        <v>319</v>
      </c>
      <c r="D12" s="188"/>
      <c r="E12" s="188"/>
      <c r="F12" s="188"/>
      <c r="G12" s="188"/>
      <c r="H12" s="188"/>
      <c r="I12" s="149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6" t="s">
        <v>241</v>
      </c>
      <c r="B14" s="147"/>
      <c r="C14" s="189">
        <v>52440</v>
      </c>
      <c r="D14" s="190"/>
      <c r="E14" s="16"/>
      <c r="F14" s="163" t="s">
        <v>309</v>
      </c>
      <c r="G14" s="188"/>
      <c r="H14" s="188"/>
      <c r="I14" s="149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6" t="s">
        <v>242</v>
      </c>
      <c r="B16" s="147"/>
      <c r="C16" s="163" t="s">
        <v>310</v>
      </c>
      <c r="D16" s="188"/>
      <c r="E16" s="188"/>
      <c r="F16" s="188"/>
      <c r="G16" s="188"/>
      <c r="H16" s="188"/>
      <c r="I16" s="149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6" t="s">
        <v>243</v>
      </c>
      <c r="B18" s="147"/>
      <c r="C18" s="184" t="s">
        <v>311</v>
      </c>
      <c r="D18" s="185"/>
      <c r="E18" s="185"/>
      <c r="F18" s="185"/>
      <c r="G18" s="185"/>
      <c r="H18" s="185"/>
      <c r="I18" s="186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6" t="s">
        <v>244</v>
      </c>
      <c r="B20" s="147"/>
      <c r="C20" s="184" t="s">
        <v>322</v>
      </c>
      <c r="D20" s="185"/>
      <c r="E20" s="185"/>
      <c r="F20" s="185"/>
      <c r="G20" s="185"/>
      <c r="H20" s="185"/>
      <c r="I20" s="186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6" t="s">
        <v>245</v>
      </c>
      <c r="B22" s="147"/>
      <c r="C22" s="118">
        <v>348</v>
      </c>
      <c r="D22" s="163" t="s">
        <v>309</v>
      </c>
      <c r="E22" s="174"/>
      <c r="F22" s="175"/>
      <c r="G22" s="146"/>
      <c r="H22" s="187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6" t="s">
        <v>246</v>
      </c>
      <c r="B24" s="147"/>
      <c r="C24" s="118">
        <v>18</v>
      </c>
      <c r="D24" s="163" t="s">
        <v>312</v>
      </c>
      <c r="E24" s="174"/>
      <c r="F24" s="174"/>
      <c r="G24" s="175"/>
      <c r="H24" s="51" t="s">
        <v>247</v>
      </c>
      <c r="I24" s="131">
        <v>2565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300</v>
      </c>
      <c r="I25" s="96"/>
      <c r="J25" s="10"/>
      <c r="K25" s="10"/>
      <c r="L25" s="10"/>
    </row>
    <row r="26" spans="1:12" ht="12.75">
      <c r="A26" s="146" t="s">
        <v>248</v>
      </c>
      <c r="B26" s="147"/>
      <c r="C26" s="119" t="s">
        <v>313</v>
      </c>
      <c r="D26" s="25"/>
      <c r="E26" s="33"/>
      <c r="F26" s="24"/>
      <c r="G26" s="176" t="s">
        <v>249</v>
      </c>
      <c r="H26" s="147"/>
      <c r="I26" s="120" t="s">
        <v>314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7" t="s">
        <v>250</v>
      </c>
      <c r="B28" s="178"/>
      <c r="C28" s="179"/>
      <c r="D28" s="179"/>
      <c r="E28" s="180" t="s">
        <v>251</v>
      </c>
      <c r="F28" s="181"/>
      <c r="G28" s="181"/>
      <c r="H28" s="182" t="s">
        <v>252</v>
      </c>
      <c r="I28" s="183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71"/>
      <c r="B30" s="164"/>
      <c r="C30" s="164"/>
      <c r="D30" s="165"/>
      <c r="E30" s="171"/>
      <c r="F30" s="164"/>
      <c r="G30" s="164"/>
      <c r="H30" s="161"/>
      <c r="I30" s="162"/>
      <c r="J30" s="10"/>
      <c r="K30" s="10"/>
      <c r="L30" s="10"/>
    </row>
    <row r="31" spans="1:12" ht="12.75">
      <c r="A31" s="92"/>
      <c r="B31" s="22"/>
      <c r="C31" s="21"/>
      <c r="D31" s="172"/>
      <c r="E31" s="172"/>
      <c r="F31" s="172"/>
      <c r="G31" s="173"/>
      <c r="H31" s="16"/>
      <c r="I31" s="99"/>
      <c r="J31" s="10"/>
      <c r="K31" s="10"/>
      <c r="L31" s="10"/>
    </row>
    <row r="32" spans="1:12" ht="12.75">
      <c r="A32" s="171"/>
      <c r="B32" s="164"/>
      <c r="C32" s="164"/>
      <c r="D32" s="165"/>
      <c r="E32" s="171"/>
      <c r="F32" s="164"/>
      <c r="G32" s="164"/>
      <c r="H32" s="161"/>
      <c r="I32" s="162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71"/>
      <c r="B34" s="164"/>
      <c r="C34" s="164"/>
      <c r="D34" s="165"/>
      <c r="E34" s="171"/>
      <c r="F34" s="164"/>
      <c r="G34" s="164"/>
      <c r="H34" s="161"/>
      <c r="I34" s="162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71"/>
      <c r="B36" s="164"/>
      <c r="C36" s="164"/>
      <c r="D36" s="165"/>
      <c r="E36" s="171"/>
      <c r="F36" s="164"/>
      <c r="G36" s="164"/>
      <c r="H36" s="161"/>
      <c r="I36" s="162"/>
      <c r="J36" s="10"/>
      <c r="K36" s="10"/>
      <c r="L36" s="10"/>
    </row>
    <row r="37" spans="1:12" ht="12.75">
      <c r="A37" s="101"/>
      <c r="B37" s="30"/>
      <c r="C37" s="166"/>
      <c r="D37" s="167"/>
      <c r="E37" s="16"/>
      <c r="F37" s="166"/>
      <c r="G37" s="167"/>
      <c r="H37" s="16"/>
      <c r="I37" s="93"/>
      <c r="J37" s="10"/>
      <c r="K37" s="10"/>
      <c r="L37" s="10"/>
    </row>
    <row r="38" spans="1:12" ht="12.75">
      <c r="A38" s="171"/>
      <c r="B38" s="164"/>
      <c r="C38" s="164"/>
      <c r="D38" s="165"/>
      <c r="E38" s="171"/>
      <c r="F38" s="164"/>
      <c r="G38" s="164"/>
      <c r="H38" s="161"/>
      <c r="I38" s="162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71"/>
      <c r="B40" s="164"/>
      <c r="C40" s="164"/>
      <c r="D40" s="165"/>
      <c r="E40" s="171"/>
      <c r="F40" s="164"/>
      <c r="G40" s="164"/>
      <c r="H40" s="161"/>
      <c r="I40" s="162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41" t="s">
        <v>253</v>
      </c>
      <c r="B44" s="142"/>
      <c r="C44" s="161"/>
      <c r="D44" s="162"/>
      <c r="E44" s="26"/>
      <c r="F44" s="163"/>
      <c r="G44" s="164"/>
      <c r="H44" s="164"/>
      <c r="I44" s="165"/>
      <c r="J44" s="10"/>
      <c r="K44" s="10"/>
      <c r="L44" s="10"/>
    </row>
    <row r="45" spans="1:12" ht="12.75">
      <c r="A45" s="101"/>
      <c r="B45" s="30"/>
      <c r="C45" s="166"/>
      <c r="D45" s="167"/>
      <c r="E45" s="16"/>
      <c r="F45" s="166"/>
      <c r="G45" s="168"/>
      <c r="H45" s="35"/>
      <c r="I45" s="105"/>
      <c r="J45" s="10"/>
      <c r="K45" s="10"/>
      <c r="L45" s="10"/>
    </row>
    <row r="46" spans="1:12" ht="12.75">
      <c r="A46" s="141" t="s">
        <v>254</v>
      </c>
      <c r="B46" s="142"/>
      <c r="C46" s="163" t="s">
        <v>315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92"/>
      <c r="B47" s="22"/>
      <c r="C47" s="21" t="s">
        <v>255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41" t="s">
        <v>256</v>
      </c>
      <c r="B48" s="142"/>
      <c r="C48" s="148" t="s">
        <v>316</v>
      </c>
      <c r="D48" s="144"/>
      <c r="E48" s="145"/>
      <c r="F48" s="16"/>
      <c r="G48" s="51" t="s">
        <v>257</v>
      </c>
      <c r="H48" s="148" t="s">
        <v>317</v>
      </c>
      <c r="I48" s="145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41" t="s">
        <v>243</v>
      </c>
      <c r="B50" s="142"/>
      <c r="C50" s="143" t="s">
        <v>318</v>
      </c>
      <c r="D50" s="144"/>
      <c r="E50" s="144"/>
      <c r="F50" s="144"/>
      <c r="G50" s="144"/>
      <c r="H50" s="144"/>
      <c r="I50" s="145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6" t="s">
        <v>258</v>
      </c>
      <c r="B52" s="147"/>
      <c r="C52" s="148" t="s">
        <v>335</v>
      </c>
      <c r="D52" s="144"/>
      <c r="E52" s="144"/>
      <c r="F52" s="144"/>
      <c r="G52" s="144"/>
      <c r="H52" s="144"/>
      <c r="I52" s="149"/>
      <c r="J52" s="10"/>
      <c r="K52" s="10"/>
      <c r="L52" s="10"/>
    </row>
    <row r="53" spans="1:12" ht="12.75">
      <c r="A53" s="106"/>
      <c r="B53" s="20"/>
      <c r="C53" s="157" t="s">
        <v>259</v>
      </c>
      <c r="D53" s="157"/>
      <c r="E53" s="157"/>
      <c r="F53" s="157"/>
      <c r="G53" s="157"/>
      <c r="H53" s="157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3.5">
      <c r="A55" s="106"/>
      <c r="B55" s="150" t="s">
        <v>260</v>
      </c>
      <c r="C55" s="151"/>
      <c r="D55" s="151"/>
      <c r="E55" s="151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52" t="s">
        <v>325</v>
      </c>
      <c r="C56" s="153"/>
      <c r="D56" s="153"/>
      <c r="E56" s="153"/>
      <c r="F56" s="153"/>
      <c r="G56" s="153"/>
      <c r="H56" s="153"/>
      <c r="I56" s="154"/>
      <c r="J56" s="10"/>
      <c r="K56" s="10"/>
      <c r="L56" s="10"/>
    </row>
    <row r="57" spans="1:12" ht="12.75">
      <c r="A57" s="106"/>
      <c r="B57" s="152" t="s">
        <v>292</v>
      </c>
      <c r="C57" s="153"/>
      <c r="D57" s="153"/>
      <c r="E57" s="153"/>
      <c r="F57" s="153"/>
      <c r="G57" s="153"/>
      <c r="H57" s="153"/>
      <c r="I57" s="108"/>
      <c r="J57" s="10"/>
      <c r="K57" s="10"/>
      <c r="L57" s="10"/>
    </row>
    <row r="58" spans="1:12" ht="12.75">
      <c r="A58" s="106"/>
      <c r="B58" s="152" t="s">
        <v>293</v>
      </c>
      <c r="C58" s="153"/>
      <c r="D58" s="153"/>
      <c r="E58" s="153"/>
      <c r="F58" s="153"/>
      <c r="G58" s="153"/>
      <c r="H58" s="153"/>
      <c r="I58" s="154"/>
      <c r="J58" s="10"/>
      <c r="K58" s="10"/>
      <c r="L58" s="10"/>
    </row>
    <row r="59" spans="1:12" ht="12.75">
      <c r="A59" s="106"/>
      <c r="B59" s="152" t="s">
        <v>294</v>
      </c>
      <c r="C59" s="153"/>
      <c r="D59" s="153"/>
      <c r="E59" s="153"/>
      <c r="F59" s="153"/>
      <c r="G59" s="153"/>
      <c r="H59" s="153"/>
      <c r="I59" s="154"/>
      <c r="J59" s="10"/>
      <c r="K59" s="10"/>
      <c r="L59" s="10"/>
    </row>
    <row r="60" spans="1:12" ht="12.75">
      <c r="A60" s="106"/>
      <c r="B60" s="136" t="s">
        <v>341</v>
      </c>
      <c r="C60" s="136"/>
      <c r="D60" s="136"/>
      <c r="E60" s="136"/>
      <c r="F60" s="136"/>
      <c r="G60" s="136"/>
      <c r="H60" s="136"/>
      <c r="I60" s="137"/>
      <c r="J60" s="10"/>
      <c r="K60" s="10"/>
      <c r="L60" s="10"/>
    </row>
    <row r="61" spans="1:12" ht="12.75">
      <c r="A61" s="112" t="s">
        <v>261</v>
      </c>
      <c r="B61" s="136" t="s">
        <v>342</v>
      </c>
      <c r="C61" s="136"/>
      <c r="D61" s="136"/>
      <c r="E61" s="136"/>
      <c r="F61" s="136"/>
      <c r="G61" s="136"/>
      <c r="H61" s="136"/>
      <c r="I61" s="137"/>
      <c r="J61" s="10"/>
      <c r="K61" s="10"/>
      <c r="L61" s="10"/>
    </row>
    <row r="62" spans="1:12" ht="12.75">
      <c r="A62" s="88"/>
      <c r="B62" s="109"/>
      <c r="C62" s="110"/>
      <c r="D62" s="110"/>
      <c r="E62" s="110"/>
      <c r="F62" s="110"/>
      <c r="G62" s="110"/>
      <c r="H62" s="110"/>
      <c r="I62" s="111"/>
      <c r="J62" s="10"/>
      <c r="K62" s="10"/>
      <c r="L62" s="10"/>
    </row>
    <row r="63" spans="1:12" ht="13.5" thickBot="1">
      <c r="A63" s="138"/>
      <c r="B63" s="16"/>
      <c r="C63" s="16"/>
      <c r="D63" s="16"/>
      <c r="E63" s="16"/>
      <c r="F63" s="16"/>
      <c r="G63" s="37"/>
      <c r="H63" s="38"/>
      <c r="I63" s="113"/>
      <c r="J63" s="10"/>
      <c r="K63" s="10"/>
      <c r="L63" s="10"/>
    </row>
    <row r="64" spans="1:9" ht="12.75">
      <c r="A64" s="312"/>
      <c r="B64" s="16"/>
      <c r="C64" s="16"/>
      <c r="D64" s="16"/>
      <c r="E64" s="20" t="s">
        <v>262</v>
      </c>
      <c r="F64" s="33"/>
      <c r="G64" s="158" t="s">
        <v>263</v>
      </c>
      <c r="H64" s="159"/>
      <c r="I64" s="160"/>
    </row>
    <row r="65" spans="1:9" ht="12.75">
      <c r="A65" s="313"/>
      <c r="B65" s="114"/>
      <c r="C65" s="115"/>
      <c r="D65" s="115"/>
      <c r="E65" s="115"/>
      <c r="F65" s="115"/>
      <c r="G65" s="139"/>
      <c r="H65" s="140"/>
      <c r="I65" s="11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6:B6"/>
    <mergeCell ref="C6:D6"/>
    <mergeCell ref="A8:B8"/>
    <mergeCell ref="C8:D8"/>
    <mergeCell ref="A4:I4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4:I64"/>
    <mergeCell ref="A46:B46"/>
    <mergeCell ref="A44:B44"/>
    <mergeCell ref="C44:D44"/>
    <mergeCell ref="F44:I44"/>
    <mergeCell ref="G65:H65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valamar-riviera.com"/>
    <hyperlink ref="C50" r:id="rId3" display="anka.sopta@riviera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zoomScaleSheetLayoutView="110" zoomScalePageLayoutView="0" workbookViewId="0" topLeftCell="A58">
      <selection activeCell="K114" sqref="K114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140625" style="52" customWidth="1"/>
    <col min="12" max="12" width="12.57421875" style="52" bestFit="1" customWidth="1"/>
    <col min="13" max="16384" width="9.140625" style="52" customWidth="1"/>
  </cols>
  <sheetData>
    <row r="1" spans="1:11" ht="12.75" customHeight="1">
      <c r="A1" s="211" t="s">
        <v>144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337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3.5">
      <c r="A3" s="213" t="s">
        <v>320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1.75">
      <c r="A4" s="216" t="s">
        <v>50</v>
      </c>
      <c r="B4" s="217"/>
      <c r="C4" s="217"/>
      <c r="D4" s="217"/>
      <c r="E4" s="217"/>
      <c r="F4" s="217"/>
      <c r="G4" s="217"/>
      <c r="H4" s="218"/>
      <c r="I4" s="58" t="s">
        <v>264</v>
      </c>
      <c r="J4" s="59" t="s">
        <v>301</v>
      </c>
      <c r="K4" s="60" t="s">
        <v>302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7">
        <v>2</v>
      </c>
      <c r="J5" s="56">
        <v>3</v>
      </c>
      <c r="K5" s="56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51</v>
      </c>
      <c r="B7" s="206"/>
      <c r="C7" s="206"/>
      <c r="D7" s="206"/>
      <c r="E7" s="206"/>
      <c r="F7" s="206"/>
      <c r="G7" s="206"/>
      <c r="H7" s="207"/>
      <c r="I7" s="3">
        <v>1</v>
      </c>
      <c r="J7" s="6"/>
      <c r="K7" s="6"/>
    </row>
    <row r="8" spans="1:11" ht="12.75">
      <c r="A8" s="208" t="s">
        <v>11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3806830512</v>
      </c>
      <c r="K8" s="53">
        <f>K9+K16+K26+K35+K39</f>
        <v>4321068373</v>
      </c>
    </row>
    <row r="9" spans="1:11" ht="12.75">
      <c r="A9" s="219" t="s">
        <v>193</v>
      </c>
      <c r="B9" s="220"/>
      <c r="C9" s="220"/>
      <c r="D9" s="220"/>
      <c r="E9" s="220"/>
      <c r="F9" s="220"/>
      <c r="G9" s="220"/>
      <c r="H9" s="221"/>
      <c r="I9" s="1">
        <v>3</v>
      </c>
      <c r="J9" s="53">
        <f>J10+J11+J12+J13+J14+J15</f>
        <v>17342793</v>
      </c>
      <c r="K9" s="53">
        <f>K10+K11+K12+K13+K14+K15</f>
        <v>44533715</v>
      </c>
    </row>
    <row r="10" spans="1:11" ht="12.75">
      <c r="A10" s="219" t="s">
        <v>103</v>
      </c>
      <c r="B10" s="220"/>
      <c r="C10" s="220"/>
      <c r="D10" s="220"/>
      <c r="E10" s="220"/>
      <c r="F10" s="220"/>
      <c r="G10" s="220"/>
      <c r="H10" s="221"/>
      <c r="I10" s="1">
        <v>4</v>
      </c>
      <c r="J10" s="7"/>
      <c r="K10" s="7"/>
    </row>
    <row r="11" spans="1:11" ht="12.75">
      <c r="A11" s="219" t="s">
        <v>12</v>
      </c>
      <c r="B11" s="220"/>
      <c r="C11" s="220"/>
      <c r="D11" s="220"/>
      <c r="E11" s="220"/>
      <c r="F11" s="220"/>
      <c r="G11" s="220"/>
      <c r="H11" s="221"/>
      <c r="I11" s="1">
        <v>5</v>
      </c>
      <c r="J11" s="7">
        <v>17068321</v>
      </c>
      <c r="K11" s="7">
        <v>37646206</v>
      </c>
    </row>
    <row r="12" spans="1:11" ht="12.75">
      <c r="A12" s="219" t="s">
        <v>104</v>
      </c>
      <c r="B12" s="220"/>
      <c r="C12" s="220"/>
      <c r="D12" s="220"/>
      <c r="E12" s="220"/>
      <c r="F12" s="220"/>
      <c r="G12" s="220"/>
      <c r="H12" s="221"/>
      <c r="I12" s="1">
        <v>6</v>
      </c>
      <c r="J12" s="7"/>
      <c r="K12" s="7">
        <v>6567609</v>
      </c>
    </row>
    <row r="13" spans="1:11" ht="12.75">
      <c r="A13" s="219" t="s">
        <v>196</v>
      </c>
      <c r="B13" s="220"/>
      <c r="C13" s="220"/>
      <c r="D13" s="220"/>
      <c r="E13" s="220"/>
      <c r="F13" s="220"/>
      <c r="G13" s="220"/>
      <c r="H13" s="221"/>
      <c r="I13" s="1">
        <v>7</v>
      </c>
      <c r="J13" s="7"/>
      <c r="K13" s="7"/>
    </row>
    <row r="14" spans="1:11" ht="12.75">
      <c r="A14" s="219" t="s">
        <v>197</v>
      </c>
      <c r="B14" s="220"/>
      <c r="C14" s="220"/>
      <c r="D14" s="220"/>
      <c r="E14" s="220"/>
      <c r="F14" s="220"/>
      <c r="G14" s="220"/>
      <c r="H14" s="221"/>
      <c r="I14" s="1">
        <v>8</v>
      </c>
      <c r="J14" s="7">
        <v>274472</v>
      </c>
      <c r="K14" s="7">
        <v>319900</v>
      </c>
    </row>
    <row r="15" spans="1:11" ht="12.75">
      <c r="A15" s="219" t="s">
        <v>198</v>
      </c>
      <c r="B15" s="220"/>
      <c r="C15" s="220"/>
      <c r="D15" s="220"/>
      <c r="E15" s="220"/>
      <c r="F15" s="220"/>
      <c r="G15" s="220"/>
      <c r="H15" s="221"/>
      <c r="I15" s="1">
        <v>9</v>
      </c>
      <c r="J15" s="7"/>
      <c r="K15" s="7"/>
    </row>
    <row r="16" spans="1:11" ht="12.75">
      <c r="A16" s="219" t="s">
        <v>194</v>
      </c>
      <c r="B16" s="220"/>
      <c r="C16" s="220"/>
      <c r="D16" s="220"/>
      <c r="E16" s="220"/>
      <c r="F16" s="220"/>
      <c r="G16" s="220"/>
      <c r="H16" s="221"/>
      <c r="I16" s="1">
        <v>10</v>
      </c>
      <c r="J16" s="53">
        <f>J17+J18+J19+J20+J21+J22+J23+J24+J25</f>
        <v>2906793288</v>
      </c>
      <c r="K16" s="53">
        <f>K17+K18+K19+K20+K21+K22+K23+K24+K25</f>
        <v>3697439264</v>
      </c>
    </row>
    <row r="17" spans="1:11" ht="12.75">
      <c r="A17" s="219" t="s">
        <v>199</v>
      </c>
      <c r="B17" s="220"/>
      <c r="C17" s="220"/>
      <c r="D17" s="220"/>
      <c r="E17" s="220"/>
      <c r="F17" s="220"/>
      <c r="G17" s="220"/>
      <c r="H17" s="221"/>
      <c r="I17" s="1">
        <v>11</v>
      </c>
      <c r="J17" s="7">
        <v>595574908</v>
      </c>
      <c r="K17" s="7">
        <v>633926337</v>
      </c>
    </row>
    <row r="18" spans="1:11" ht="12.75">
      <c r="A18" s="219" t="s">
        <v>233</v>
      </c>
      <c r="B18" s="220"/>
      <c r="C18" s="220"/>
      <c r="D18" s="220"/>
      <c r="E18" s="220"/>
      <c r="F18" s="220"/>
      <c r="G18" s="220"/>
      <c r="H18" s="221"/>
      <c r="I18" s="1">
        <v>12</v>
      </c>
      <c r="J18" s="7">
        <v>1805980339</v>
      </c>
      <c r="K18" s="7">
        <v>2416617894</v>
      </c>
    </row>
    <row r="19" spans="1:11" ht="12.75">
      <c r="A19" s="219" t="s">
        <v>200</v>
      </c>
      <c r="B19" s="220"/>
      <c r="C19" s="220"/>
      <c r="D19" s="220"/>
      <c r="E19" s="220"/>
      <c r="F19" s="220"/>
      <c r="G19" s="220"/>
      <c r="H19" s="221"/>
      <c r="I19" s="1">
        <v>13</v>
      </c>
      <c r="J19" s="7">
        <v>207011662</v>
      </c>
      <c r="K19" s="7">
        <v>345844344</v>
      </c>
    </row>
    <row r="20" spans="1:11" ht="12.75">
      <c r="A20" s="219" t="s">
        <v>23</v>
      </c>
      <c r="B20" s="220"/>
      <c r="C20" s="220"/>
      <c r="D20" s="220"/>
      <c r="E20" s="220"/>
      <c r="F20" s="220"/>
      <c r="G20" s="220"/>
      <c r="H20" s="221"/>
      <c r="I20" s="1">
        <v>14</v>
      </c>
      <c r="J20" s="7">
        <v>62668696</v>
      </c>
      <c r="K20" s="7">
        <v>89672494</v>
      </c>
    </row>
    <row r="21" spans="1:11" ht="12.75">
      <c r="A21" s="219" t="s">
        <v>24</v>
      </c>
      <c r="B21" s="220"/>
      <c r="C21" s="220"/>
      <c r="D21" s="220"/>
      <c r="E21" s="220"/>
      <c r="F21" s="220"/>
      <c r="G21" s="220"/>
      <c r="H21" s="221"/>
      <c r="I21" s="1">
        <v>15</v>
      </c>
      <c r="J21" s="7"/>
      <c r="K21" s="7"/>
    </row>
    <row r="22" spans="1:11" ht="12.75">
      <c r="A22" s="219" t="s">
        <v>63</v>
      </c>
      <c r="B22" s="220"/>
      <c r="C22" s="220"/>
      <c r="D22" s="220"/>
      <c r="E22" s="220"/>
      <c r="F22" s="220"/>
      <c r="G22" s="220"/>
      <c r="H22" s="221"/>
      <c r="I22" s="1">
        <v>16</v>
      </c>
      <c r="J22" s="7">
        <v>29697670</v>
      </c>
      <c r="K22" s="7">
        <v>23166558</v>
      </c>
    </row>
    <row r="23" spans="1:11" ht="12.75">
      <c r="A23" s="219" t="s">
        <v>64</v>
      </c>
      <c r="B23" s="220"/>
      <c r="C23" s="220"/>
      <c r="D23" s="220"/>
      <c r="E23" s="220"/>
      <c r="F23" s="220"/>
      <c r="G23" s="220"/>
      <c r="H23" s="221"/>
      <c r="I23" s="1">
        <v>17</v>
      </c>
      <c r="J23" s="7">
        <v>167870168</v>
      </c>
      <c r="K23" s="7">
        <v>137209673</v>
      </c>
    </row>
    <row r="24" spans="1:11" ht="12.75">
      <c r="A24" s="219" t="s">
        <v>65</v>
      </c>
      <c r="B24" s="220"/>
      <c r="C24" s="220"/>
      <c r="D24" s="220"/>
      <c r="E24" s="220"/>
      <c r="F24" s="220"/>
      <c r="G24" s="220"/>
      <c r="H24" s="221"/>
      <c r="I24" s="1">
        <v>18</v>
      </c>
      <c r="J24" s="7">
        <v>27121603</v>
      </c>
      <c r="K24" s="7">
        <v>40747606</v>
      </c>
    </row>
    <row r="25" spans="1:11" ht="12.75">
      <c r="A25" s="219" t="s">
        <v>66</v>
      </c>
      <c r="B25" s="220"/>
      <c r="C25" s="220"/>
      <c r="D25" s="220"/>
      <c r="E25" s="220"/>
      <c r="F25" s="220"/>
      <c r="G25" s="220"/>
      <c r="H25" s="221"/>
      <c r="I25" s="1">
        <v>19</v>
      </c>
      <c r="J25" s="7">
        <v>10868242</v>
      </c>
      <c r="K25" s="7">
        <v>10254358</v>
      </c>
    </row>
    <row r="26" spans="1:11" ht="12.75">
      <c r="A26" s="219" t="s">
        <v>179</v>
      </c>
      <c r="B26" s="220"/>
      <c r="C26" s="220"/>
      <c r="D26" s="220"/>
      <c r="E26" s="220"/>
      <c r="F26" s="220"/>
      <c r="G26" s="220"/>
      <c r="H26" s="221"/>
      <c r="I26" s="1">
        <v>20</v>
      </c>
      <c r="J26" s="53">
        <f>J27+J28+J29+J30+J31+J32+J33+J34</f>
        <v>675525760</v>
      </c>
      <c r="K26" s="53">
        <f>K27+K28+K29+K30+K31+K32+K33+K34</f>
        <v>456347314</v>
      </c>
    </row>
    <row r="27" spans="1:11" ht="12.75">
      <c r="A27" s="219" t="s">
        <v>67</v>
      </c>
      <c r="B27" s="220"/>
      <c r="C27" s="220"/>
      <c r="D27" s="220"/>
      <c r="E27" s="220"/>
      <c r="F27" s="220"/>
      <c r="G27" s="220"/>
      <c r="H27" s="221"/>
      <c r="I27" s="1">
        <v>21</v>
      </c>
      <c r="J27" s="7">
        <v>670319700</v>
      </c>
      <c r="K27" s="7">
        <f>452206927+188500</f>
        <v>452395427</v>
      </c>
    </row>
    <row r="28" spans="1:11" ht="12.75">
      <c r="A28" s="219" t="s">
        <v>68</v>
      </c>
      <c r="B28" s="220"/>
      <c r="C28" s="220"/>
      <c r="D28" s="220"/>
      <c r="E28" s="220"/>
      <c r="F28" s="220"/>
      <c r="G28" s="220"/>
      <c r="H28" s="221"/>
      <c r="I28" s="1">
        <v>22</v>
      </c>
      <c r="J28" s="7"/>
      <c r="K28" s="7"/>
    </row>
    <row r="29" spans="1:11" ht="12.75">
      <c r="A29" s="219" t="s">
        <v>69</v>
      </c>
      <c r="B29" s="220"/>
      <c r="C29" s="220"/>
      <c r="D29" s="220"/>
      <c r="E29" s="220"/>
      <c r="F29" s="220"/>
      <c r="G29" s="220"/>
      <c r="H29" s="221"/>
      <c r="I29" s="1">
        <v>23</v>
      </c>
      <c r="J29" s="7">
        <v>140000</v>
      </c>
      <c r="K29" s="7">
        <v>140000</v>
      </c>
    </row>
    <row r="30" spans="1:11" ht="12.75">
      <c r="A30" s="219" t="s">
        <v>74</v>
      </c>
      <c r="B30" s="220"/>
      <c r="C30" s="220"/>
      <c r="D30" s="220"/>
      <c r="E30" s="220"/>
      <c r="F30" s="220"/>
      <c r="G30" s="220"/>
      <c r="H30" s="221"/>
      <c r="I30" s="1">
        <v>24</v>
      </c>
      <c r="J30" s="7"/>
      <c r="K30" s="7"/>
    </row>
    <row r="31" spans="1:11" ht="12.75">
      <c r="A31" s="219" t="s">
        <v>75</v>
      </c>
      <c r="B31" s="220"/>
      <c r="C31" s="220"/>
      <c r="D31" s="220"/>
      <c r="E31" s="220"/>
      <c r="F31" s="220"/>
      <c r="G31" s="220"/>
      <c r="H31" s="221"/>
      <c r="I31" s="1">
        <v>25</v>
      </c>
      <c r="J31" s="7">
        <v>4766325</v>
      </c>
      <c r="K31" s="7">
        <v>3620830</v>
      </c>
    </row>
    <row r="32" spans="1:11" ht="12.75">
      <c r="A32" s="219" t="s">
        <v>76</v>
      </c>
      <c r="B32" s="220"/>
      <c r="C32" s="220"/>
      <c r="D32" s="220"/>
      <c r="E32" s="220"/>
      <c r="F32" s="220"/>
      <c r="G32" s="220"/>
      <c r="H32" s="221"/>
      <c r="I32" s="1">
        <v>26</v>
      </c>
      <c r="J32" s="7">
        <v>299735</v>
      </c>
      <c r="K32" s="7">
        <v>191057</v>
      </c>
    </row>
    <row r="33" spans="1:11" ht="12.75">
      <c r="A33" s="219" t="s">
        <v>70</v>
      </c>
      <c r="B33" s="220"/>
      <c r="C33" s="220"/>
      <c r="D33" s="220"/>
      <c r="E33" s="220"/>
      <c r="F33" s="220"/>
      <c r="G33" s="220"/>
      <c r="H33" s="221"/>
      <c r="I33" s="1">
        <v>27</v>
      </c>
      <c r="J33" s="7"/>
      <c r="K33" s="7"/>
    </row>
    <row r="34" spans="1:11" ht="12.75">
      <c r="A34" s="219" t="s">
        <v>305</v>
      </c>
      <c r="B34" s="220"/>
      <c r="C34" s="220"/>
      <c r="D34" s="220"/>
      <c r="E34" s="220"/>
      <c r="F34" s="220"/>
      <c r="G34" s="220"/>
      <c r="H34" s="221"/>
      <c r="I34" s="1">
        <v>28</v>
      </c>
      <c r="J34" s="7"/>
      <c r="K34" s="7"/>
    </row>
    <row r="35" spans="1:11" ht="12.75">
      <c r="A35" s="219" t="s">
        <v>173</v>
      </c>
      <c r="B35" s="220"/>
      <c r="C35" s="220"/>
      <c r="D35" s="220"/>
      <c r="E35" s="220"/>
      <c r="F35" s="220"/>
      <c r="G35" s="220"/>
      <c r="H35" s="221"/>
      <c r="I35" s="1">
        <v>29</v>
      </c>
      <c r="J35" s="53">
        <f>J36+J37+J38</f>
        <v>113553484</v>
      </c>
      <c r="K35" s="53">
        <f>K36+K37+K38</f>
        <v>188176</v>
      </c>
    </row>
    <row r="36" spans="1:11" ht="12.75">
      <c r="A36" s="219" t="s">
        <v>71</v>
      </c>
      <c r="B36" s="220"/>
      <c r="C36" s="220"/>
      <c r="D36" s="220"/>
      <c r="E36" s="220"/>
      <c r="F36" s="220"/>
      <c r="G36" s="220"/>
      <c r="H36" s="221"/>
      <c r="I36" s="1">
        <v>30</v>
      </c>
      <c r="J36" s="7">
        <v>113247689</v>
      </c>
      <c r="K36" s="7"/>
    </row>
    <row r="37" spans="1:11" ht="12.75">
      <c r="A37" s="219" t="s">
        <v>72</v>
      </c>
      <c r="B37" s="220"/>
      <c r="C37" s="220"/>
      <c r="D37" s="220"/>
      <c r="E37" s="220"/>
      <c r="F37" s="220"/>
      <c r="G37" s="220"/>
      <c r="H37" s="221"/>
      <c r="I37" s="1">
        <v>31</v>
      </c>
      <c r="J37" s="7"/>
      <c r="K37" s="7"/>
    </row>
    <row r="38" spans="1:11" ht="12.75">
      <c r="A38" s="219" t="s">
        <v>73</v>
      </c>
      <c r="B38" s="220"/>
      <c r="C38" s="220"/>
      <c r="D38" s="220"/>
      <c r="E38" s="220"/>
      <c r="F38" s="220"/>
      <c r="G38" s="220"/>
      <c r="H38" s="221"/>
      <c r="I38" s="1">
        <v>32</v>
      </c>
      <c r="J38" s="7">
        <f>76573+229222</f>
        <v>305795</v>
      </c>
      <c r="K38" s="7">
        <v>188176</v>
      </c>
    </row>
    <row r="39" spans="1:12" ht="12.75">
      <c r="A39" s="219" t="s">
        <v>174</v>
      </c>
      <c r="B39" s="220"/>
      <c r="C39" s="220"/>
      <c r="D39" s="220"/>
      <c r="E39" s="220"/>
      <c r="F39" s="220"/>
      <c r="G39" s="220"/>
      <c r="H39" s="221"/>
      <c r="I39" s="1">
        <v>33</v>
      </c>
      <c r="J39" s="7">
        <v>93615187</v>
      </c>
      <c r="K39" s="7">
        <v>122559904</v>
      </c>
      <c r="L39" s="125"/>
    </row>
    <row r="40" spans="1:11" ht="12.75">
      <c r="A40" s="208" t="s">
        <v>226</v>
      </c>
      <c r="B40" s="209"/>
      <c r="C40" s="209"/>
      <c r="D40" s="209"/>
      <c r="E40" s="209"/>
      <c r="F40" s="209"/>
      <c r="G40" s="209"/>
      <c r="H40" s="210"/>
      <c r="I40" s="1">
        <v>34</v>
      </c>
      <c r="J40" s="53">
        <f>J41+J49+J56+J64</f>
        <v>319356014</v>
      </c>
      <c r="K40" s="53">
        <f>K41+K49+K56+K64</f>
        <v>291552583</v>
      </c>
    </row>
    <row r="41" spans="1:11" ht="12.75">
      <c r="A41" s="219" t="s">
        <v>91</v>
      </c>
      <c r="B41" s="220"/>
      <c r="C41" s="220"/>
      <c r="D41" s="220"/>
      <c r="E41" s="220"/>
      <c r="F41" s="220"/>
      <c r="G41" s="220"/>
      <c r="H41" s="221"/>
      <c r="I41" s="1">
        <v>35</v>
      </c>
      <c r="J41" s="53">
        <f>J42+J43+J44+J45+J46+J47+J48</f>
        <v>18253553</v>
      </c>
      <c r="K41" s="53">
        <f>K42+K43+K44+K45+K46+K47+K48</f>
        <v>23913513</v>
      </c>
    </row>
    <row r="42" spans="1:11" ht="12.75">
      <c r="A42" s="219" t="s">
        <v>108</v>
      </c>
      <c r="B42" s="220"/>
      <c r="C42" s="220"/>
      <c r="D42" s="220"/>
      <c r="E42" s="220"/>
      <c r="F42" s="220"/>
      <c r="G42" s="220"/>
      <c r="H42" s="221"/>
      <c r="I42" s="1">
        <v>36</v>
      </c>
      <c r="J42" s="7">
        <v>18026040</v>
      </c>
      <c r="K42" s="7">
        <v>23767779</v>
      </c>
    </row>
    <row r="43" spans="1:11" ht="12.75">
      <c r="A43" s="219" t="s">
        <v>109</v>
      </c>
      <c r="B43" s="220"/>
      <c r="C43" s="220"/>
      <c r="D43" s="220"/>
      <c r="E43" s="220"/>
      <c r="F43" s="220"/>
      <c r="G43" s="220"/>
      <c r="H43" s="221"/>
      <c r="I43" s="1">
        <v>37</v>
      </c>
      <c r="J43" s="7"/>
      <c r="K43" s="7"/>
    </row>
    <row r="44" spans="1:11" ht="12.75">
      <c r="A44" s="219" t="s">
        <v>77</v>
      </c>
      <c r="B44" s="220"/>
      <c r="C44" s="220"/>
      <c r="D44" s="220"/>
      <c r="E44" s="220"/>
      <c r="F44" s="220"/>
      <c r="G44" s="220"/>
      <c r="H44" s="221"/>
      <c r="I44" s="1">
        <v>38</v>
      </c>
      <c r="J44" s="7"/>
      <c r="K44" s="7"/>
    </row>
    <row r="45" spans="1:11" ht="12.75">
      <c r="A45" s="219" t="s">
        <v>78</v>
      </c>
      <c r="B45" s="220"/>
      <c r="C45" s="220"/>
      <c r="D45" s="220"/>
      <c r="E45" s="220"/>
      <c r="F45" s="220"/>
      <c r="G45" s="220"/>
      <c r="H45" s="221"/>
      <c r="I45" s="1">
        <v>39</v>
      </c>
      <c r="J45" s="7">
        <v>227513</v>
      </c>
      <c r="K45" s="7">
        <v>145734</v>
      </c>
    </row>
    <row r="46" spans="1:11" ht="12.75">
      <c r="A46" s="219" t="s">
        <v>79</v>
      </c>
      <c r="B46" s="220"/>
      <c r="C46" s="220"/>
      <c r="D46" s="220"/>
      <c r="E46" s="220"/>
      <c r="F46" s="220"/>
      <c r="G46" s="220"/>
      <c r="H46" s="221"/>
      <c r="I46" s="1">
        <v>40</v>
      </c>
      <c r="J46" s="7"/>
      <c r="K46" s="7"/>
    </row>
    <row r="47" spans="1:11" ht="12.75">
      <c r="A47" s="219" t="s">
        <v>80</v>
      </c>
      <c r="B47" s="220"/>
      <c r="C47" s="220"/>
      <c r="D47" s="220"/>
      <c r="E47" s="220"/>
      <c r="F47" s="220"/>
      <c r="G47" s="220"/>
      <c r="H47" s="221"/>
      <c r="I47" s="1">
        <v>41</v>
      </c>
      <c r="J47" s="7"/>
      <c r="K47" s="7"/>
    </row>
    <row r="48" spans="1:11" ht="12.75">
      <c r="A48" s="219" t="s">
        <v>81</v>
      </c>
      <c r="B48" s="220"/>
      <c r="C48" s="220"/>
      <c r="D48" s="220"/>
      <c r="E48" s="220"/>
      <c r="F48" s="220"/>
      <c r="G48" s="220"/>
      <c r="H48" s="221"/>
      <c r="I48" s="1">
        <v>42</v>
      </c>
      <c r="J48" s="7"/>
      <c r="K48" s="7"/>
    </row>
    <row r="49" spans="1:11" ht="12.75">
      <c r="A49" s="219" t="s">
        <v>92</v>
      </c>
      <c r="B49" s="220"/>
      <c r="C49" s="220"/>
      <c r="D49" s="220"/>
      <c r="E49" s="220"/>
      <c r="F49" s="220"/>
      <c r="G49" s="220"/>
      <c r="H49" s="221"/>
      <c r="I49" s="1">
        <v>43</v>
      </c>
      <c r="J49" s="53">
        <f>J50+J51+J52+J53+J54+J55</f>
        <v>62728000</v>
      </c>
      <c r="K49" s="53">
        <f>K50+K51+K52+K53+K54+K55</f>
        <v>29405487</v>
      </c>
    </row>
    <row r="50" spans="1:11" ht="12.75">
      <c r="A50" s="219" t="s">
        <v>188</v>
      </c>
      <c r="B50" s="220"/>
      <c r="C50" s="220"/>
      <c r="D50" s="220"/>
      <c r="E50" s="220"/>
      <c r="F50" s="220"/>
      <c r="G50" s="220"/>
      <c r="H50" s="221"/>
      <c r="I50" s="1">
        <v>44</v>
      </c>
      <c r="J50" s="7">
        <v>25253754</v>
      </c>
      <c r="K50" s="7">
        <v>3392515</v>
      </c>
    </row>
    <row r="51" spans="1:11" ht="12.75">
      <c r="A51" s="219" t="s">
        <v>189</v>
      </c>
      <c r="B51" s="220"/>
      <c r="C51" s="220"/>
      <c r="D51" s="220"/>
      <c r="E51" s="220"/>
      <c r="F51" s="220"/>
      <c r="G51" s="220"/>
      <c r="H51" s="221"/>
      <c r="I51" s="1">
        <v>45</v>
      </c>
      <c r="J51" s="7">
        <v>16702108</v>
      </c>
      <c r="K51" s="7">
        <v>12221884</v>
      </c>
    </row>
    <row r="52" spans="1:11" ht="12.75">
      <c r="A52" s="219" t="s">
        <v>190</v>
      </c>
      <c r="B52" s="220"/>
      <c r="C52" s="220"/>
      <c r="D52" s="220"/>
      <c r="E52" s="220"/>
      <c r="F52" s="220"/>
      <c r="G52" s="220"/>
      <c r="H52" s="221"/>
      <c r="I52" s="1">
        <v>46</v>
      </c>
      <c r="J52" s="7"/>
      <c r="K52" s="7"/>
    </row>
    <row r="53" spans="1:11" ht="12.75">
      <c r="A53" s="219" t="s">
        <v>191</v>
      </c>
      <c r="B53" s="220"/>
      <c r="C53" s="220"/>
      <c r="D53" s="220"/>
      <c r="E53" s="220"/>
      <c r="F53" s="220"/>
      <c r="G53" s="220"/>
      <c r="H53" s="221"/>
      <c r="I53" s="1">
        <v>47</v>
      </c>
      <c r="J53" s="7">
        <v>649460</v>
      </c>
      <c r="K53" s="7">
        <v>1171905</v>
      </c>
    </row>
    <row r="54" spans="1:11" ht="12.75">
      <c r="A54" s="219" t="s">
        <v>8</v>
      </c>
      <c r="B54" s="220"/>
      <c r="C54" s="220"/>
      <c r="D54" s="220"/>
      <c r="E54" s="220"/>
      <c r="F54" s="220"/>
      <c r="G54" s="220"/>
      <c r="H54" s="221"/>
      <c r="I54" s="1">
        <v>48</v>
      </c>
      <c r="J54" s="7">
        <v>18294802</v>
      </c>
      <c r="K54" s="7">
        <v>10812531</v>
      </c>
    </row>
    <row r="55" spans="1:11" ht="12.75">
      <c r="A55" s="219" t="s">
        <v>9</v>
      </c>
      <c r="B55" s="220"/>
      <c r="C55" s="220"/>
      <c r="D55" s="220"/>
      <c r="E55" s="220"/>
      <c r="F55" s="220"/>
      <c r="G55" s="220"/>
      <c r="H55" s="221"/>
      <c r="I55" s="1">
        <v>49</v>
      </c>
      <c r="J55" s="7">
        <v>1827876</v>
      </c>
      <c r="K55" s="7">
        <v>1806652</v>
      </c>
    </row>
    <row r="56" spans="1:11" ht="12.75">
      <c r="A56" s="219" t="s">
        <v>93</v>
      </c>
      <c r="B56" s="220"/>
      <c r="C56" s="220"/>
      <c r="D56" s="220"/>
      <c r="E56" s="220"/>
      <c r="F56" s="220"/>
      <c r="G56" s="220"/>
      <c r="H56" s="221"/>
      <c r="I56" s="1">
        <v>50</v>
      </c>
      <c r="J56" s="53">
        <f>J57+J58+J59+J60+J61+J62+J63</f>
        <v>726764</v>
      </c>
      <c r="K56" s="53">
        <f>K57+K58+K59+K60+K61+K62+K63</f>
        <v>832773</v>
      </c>
    </row>
    <row r="57" spans="1:11" ht="12.75">
      <c r="A57" s="219" t="s">
        <v>67</v>
      </c>
      <c r="B57" s="220"/>
      <c r="C57" s="220"/>
      <c r="D57" s="220"/>
      <c r="E57" s="220"/>
      <c r="F57" s="220"/>
      <c r="G57" s="220"/>
      <c r="H57" s="221"/>
      <c r="I57" s="1">
        <v>51</v>
      </c>
      <c r="J57" s="7"/>
      <c r="K57" s="7"/>
    </row>
    <row r="58" spans="1:11" ht="12.75">
      <c r="A58" s="219" t="s">
        <v>68</v>
      </c>
      <c r="B58" s="220"/>
      <c r="C58" s="220"/>
      <c r="D58" s="220"/>
      <c r="E58" s="220"/>
      <c r="F58" s="220"/>
      <c r="G58" s="220"/>
      <c r="H58" s="221"/>
      <c r="I58" s="1">
        <v>52</v>
      </c>
      <c r="J58" s="7">
        <v>23800</v>
      </c>
      <c r="K58" s="7">
        <v>25800</v>
      </c>
    </row>
    <row r="59" spans="1:11" ht="12.75">
      <c r="A59" s="219" t="s">
        <v>228</v>
      </c>
      <c r="B59" s="220"/>
      <c r="C59" s="220"/>
      <c r="D59" s="220"/>
      <c r="E59" s="220"/>
      <c r="F59" s="220"/>
      <c r="G59" s="220"/>
      <c r="H59" s="221"/>
      <c r="I59" s="1">
        <v>53</v>
      </c>
      <c r="J59" s="7"/>
      <c r="K59" s="7"/>
    </row>
    <row r="60" spans="1:11" ht="12.75">
      <c r="A60" s="219" t="s">
        <v>74</v>
      </c>
      <c r="B60" s="220"/>
      <c r="C60" s="220"/>
      <c r="D60" s="220"/>
      <c r="E60" s="220"/>
      <c r="F60" s="220"/>
      <c r="G60" s="220"/>
      <c r="H60" s="221"/>
      <c r="I60" s="1">
        <v>54</v>
      </c>
      <c r="J60" s="7"/>
      <c r="K60" s="7"/>
    </row>
    <row r="61" spans="1:11" ht="12.75">
      <c r="A61" s="219" t="s">
        <v>75</v>
      </c>
      <c r="B61" s="220"/>
      <c r="C61" s="220"/>
      <c r="D61" s="220"/>
      <c r="E61" s="220"/>
      <c r="F61" s="220"/>
      <c r="G61" s="220"/>
      <c r="H61" s="221"/>
      <c r="I61" s="1">
        <v>55</v>
      </c>
      <c r="J61" s="7"/>
      <c r="K61" s="7"/>
    </row>
    <row r="62" spans="1:11" ht="12.75">
      <c r="A62" s="219" t="s">
        <v>76</v>
      </c>
      <c r="B62" s="220"/>
      <c r="C62" s="220"/>
      <c r="D62" s="220"/>
      <c r="E62" s="220"/>
      <c r="F62" s="220"/>
      <c r="G62" s="220"/>
      <c r="H62" s="221"/>
      <c r="I62" s="1">
        <v>56</v>
      </c>
      <c r="J62" s="7">
        <v>702964</v>
      </c>
      <c r="K62" s="7">
        <v>702891</v>
      </c>
    </row>
    <row r="63" spans="1:11" ht="12.75">
      <c r="A63" s="219" t="s">
        <v>37</v>
      </c>
      <c r="B63" s="220"/>
      <c r="C63" s="220"/>
      <c r="D63" s="220"/>
      <c r="E63" s="220"/>
      <c r="F63" s="220"/>
      <c r="G63" s="220"/>
      <c r="H63" s="221"/>
      <c r="I63" s="1">
        <v>57</v>
      </c>
      <c r="J63" s="7"/>
      <c r="K63" s="7">
        <v>104082</v>
      </c>
    </row>
    <row r="64" spans="1:11" ht="12.75">
      <c r="A64" s="219" t="s">
        <v>195</v>
      </c>
      <c r="B64" s="220"/>
      <c r="C64" s="220"/>
      <c r="D64" s="220"/>
      <c r="E64" s="220"/>
      <c r="F64" s="220"/>
      <c r="G64" s="220"/>
      <c r="H64" s="221"/>
      <c r="I64" s="1">
        <v>58</v>
      </c>
      <c r="J64" s="7">
        <v>237647697</v>
      </c>
      <c r="K64" s="7">
        <v>237400810</v>
      </c>
    </row>
    <row r="65" spans="1:11" ht="12.75">
      <c r="A65" s="208" t="s">
        <v>47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21820614</v>
      </c>
      <c r="K65" s="7">
        <v>19416287</v>
      </c>
    </row>
    <row r="66" spans="1:11" ht="12.75">
      <c r="A66" s="208" t="s">
        <v>227</v>
      </c>
      <c r="B66" s="209"/>
      <c r="C66" s="209"/>
      <c r="D66" s="209"/>
      <c r="E66" s="209"/>
      <c r="F66" s="209"/>
      <c r="G66" s="209"/>
      <c r="H66" s="210"/>
      <c r="I66" s="1">
        <v>60</v>
      </c>
      <c r="J66" s="53">
        <f>J8+J40+J65</f>
        <v>4148007140</v>
      </c>
      <c r="K66" s="53">
        <f>K8+K40+K65</f>
        <v>4632037243</v>
      </c>
    </row>
    <row r="67" spans="1:11" ht="12.75">
      <c r="A67" s="222" t="s">
        <v>82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>
        <v>54631638</v>
      </c>
      <c r="K67" s="8">
        <v>54545066</v>
      </c>
    </row>
    <row r="68" spans="1:11" ht="12.75">
      <c r="A68" s="225" t="s">
        <v>49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2" ht="12.75">
      <c r="A69" s="205" t="s">
        <v>180</v>
      </c>
      <c r="B69" s="206"/>
      <c r="C69" s="206"/>
      <c r="D69" s="206"/>
      <c r="E69" s="206"/>
      <c r="F69" s="206"/>
      <c r="G69" s="206"/>
      <c r="H69" s="207"/>
      <c r="I69" s="3">
        <v>62</v>
      </c>
      <c r="J69" s="54">
        <f>J70+J71+J72+J78+J79+J82+J85</f>
        <v>2324082480</v>
      </c>
      <c r="K69" s="54">
        <f>K70+K71+K72+K78+K79+K82+K85</f>
        <v>2395468296</v>
      </c>
      <c r="L69" s="125"/>
    </row>
    <row r="70" spans="1:11" ht="12.75">
      <c r="A70" s="219" t="s">
        <v>132</v>
      </c>
      <c r="B70" s="220"/>
      <c r="C70" s="220"/>
      <c r="D70" s="220"/>
      <c r="E70" s="220"/>
      <c r="F70" s="220"/>
      <c r="G70" s="220"/>
      <c r="H70" s="221"/>
      <c r="I70" s="1">
        <v>63</v>
      </c>
      <c r="J70" s="7">
        <v>1672021210</v>
      </c>
      <c r="K70" s="7">
        <v>1672021210</v>
      </c>
    </row>
    <row r="71" spans="1:12" ht="12.75">
      <c r="A71" s="219" t="s">
        <v>133</v>
      </c>
      <c r="B71" s="220"/>
      <c r="C71" s="220"/>
      <c r="D71" s="220"/>
      <c r="E71" s="220"/>
      <c r="F71" s="220"/>
      <c r="G71" s="220"/>
      <c r="H71" s="221"/>
      <c r="I71" s="1">
        <v>64</v>
      </c>
      <c r="J71" s="7">
        <v>2204690</v>
      </c>
      <c r="K71" s="7">
        <v>3602906</v>
      </c>
      <c r="L71" s="125"/>
    </row>
    <row r="72" spans="1:12" ht="12.75">
      <c r="A72" s="219" t="s">
        <v>134</v>
      </c>
      <c r="B72" s="220"/>
      <c r="C72" s="220"/>
      <c r="D72" s="220"/>
      <c r="E72" s="220"/>
      <c r="F72" s="220"/>
      <c r="G72" s="220"/>
      <c r="H72" s="221"/>
      <c r="I72" s="1">
        <v>65</v>
      </c>
      <c r="J72" s="53">
        <f>+J73+J74-J75+J76+J77</f>
        <v>84401862</v>
      </c>
      <c r="K72" s="53">
        <f>+K73+K74-K75+K76+K77</f>
        <v>102055847</v>
      </c>
      <c r="L72" s="125"/>
    </row>
    <row r="73" spans="1:12" ht="12.75">
      <c r="A73" s="219" t="s">
        <v>135</v>
      </c>
      <c r="B73" s="220"/>
      <c r="C73" s="220"/>
      <c r="D73" s="220"/>
      <c r="E73" s="220"/>
      <c r="F73" s="220"/>
      <c r="G73" s="220"/>
      <c r="H73" s="221"/>
      <c r="I73" s="1">
        <v>66</v>
      </c>
      <c r="J73" s="7">
        <v>67198750</v>
      </c>
      <c r="K73" s="7">
        <v>83601061</v>
      </c>
      <c r="L73" s="125"/>
    </row>
    <row r="74" spans="1:11" ht="12.75">
      <c r="A74" s="219" t="s">
        <v>136</v>
      </c>
      <c r="B74" s="220"/>
      <c r="C74" s="220"/>
      <c r="D74" s="220"/>
      <c r="E74" s="220"/>
      <c r="F74" s="220"/>
      <c r="G74" s="220"/>
      <c r="H74" s="221"/>
      <c r="I74" s="1">
        <v>67</v>
      </c>
      <c r="J74" s="7">
        <v>44815284</v>
      </c>
      <c r="K74" s="7">
        <v>44815284</v>
      </c>
    </row>
    <row r="75" spans="1:12" ht="12.75">
      <c r="A75" s="219" t="s">
        <v>124</v>
      </c>
      <c r="B75" s="220"/>
      <c r="C75" s="220"/>
      <c r="D75" s="220"/>
      <c r="E75" s="220"/>
      <c r="F75" s="220"/>
      <c r="G75" s="220"/>
      <c r="H75" s="221"/>
      <c r="I75" s="1">
        <v>68</v>
      </c>
      <c r="J75" s="7">
        <v>37141295</v>
      </c>
      <c r="K75" s="7">
        <v>35889621</v>
      </c>
      <c r="L75" s="125"/>
    </row>
    <row r="76" spans="1:11" ht="12.75">
      <c r="A76" s="219" t="s">
        <v>125</v>
      </c>
      <c r="B76" s="220"/>
      <c r="C76" s="220"/>
      <c r="D76" s="220"/>
      <c r="E76" s="220"/>
      <c r="F76" s="220"/>
      <c r="G76" s="220"/>
      <c r="H76" s="221"/>
      <c r="I76" s="1">
        <v>69</v>
      </c>
      <c r="J76" s="7"/>
      <c r="K76" s="7"/>
    </row>
    <row r="77" spans="1:12" ht="12.75">
      <c r="A77" s="219" t="s">
        <v>126</v>
      </c>
      <c r="B77" s="220"/>
      <c r="C77" s="220"/>
      <c r="D77" s="220"/>
      <c r="E77" s="220"/>
      <c r="F77" s="220"/>
      <c r="G77" s="220"/>
      <c r="H77" s="221"/>
      <c r="I77" s="1">
        <v>70</v>
      </c>
      <c r="J77" s="7">
        <v>9529123</v>
      </c>
      <c r="K77" s="7">
        <v>9529123</v>
      </c>
      <c r="L77" s="125"/>
    </row>
    <row r="78" spans="1:12" ht="12.75">
      <c r="A78" s="219" t="s">
        <v>127</v>
      </c>
      <c r="B78" s="220"/>
      <c r="C78" s="220"/>
      <c r="D78" s="220"/>
      <c r="E78" s="220"/>
      <c r="F78" s="220"/>
      <c r="G78" s="220"/>
      <c r="H78" s="221"/>
      <c r="I78" s="1">
        <v>71</v>
      </c>
      <c r="J78" s="7">
        <v>273313</v>
      </c>
      <c r="K78" s="7">
        <v>634097</v>
      </c>
      <c r="L78" s="125"/>
    </row>
    <row r="79" spans="1:11" ht="12.75">
      <c r="A79" s="219" t="s">
        <v>224</v>
      </c>
      <c r="B79" s="220"/>
      <c r="C79" s="220"/>
      <c r="D79" s="220"/>
      <c r="E79" s="220"/>
      <c r="F79" s="220"/>
      <c r="G79" s="220"/>
      <c r="H79" s="221"/>
      <c r="I79" s="1">
        <v>72</v>
      </c>
      <c r="J79" s="53">
        <f>+J80-J81</f>
        <v>228523684</v>
      </c>
      <c r="K79" s="53">
        <f>+K80-K81</f>
        <v>385175162</v>
      </c>
    </row>
    <row r="80" spans="1:12" ht="12.75">
      <c r="A80" s="228" t="s">
        <v>159</v>
      </c>
      <c r="B80" s="229"/>
      <c r="C80" s="229"/>
      <c r="D80" s="229"/>
      <c r="E80" s="229"/>
      <c r="F80" s="229"/>
      <c r="G80" s="229"/>
      <c r="H80" s="230"/>
      <c r="I80" s="1">
        <v>73</v>
      </c>
      <c r="J80" s="7">
        <v>228523684</v>
      </c>
      <c r="K80" s="7">
        <v>385175162</v>
      </c>
      <c r="L80" s="125"/>
    </row>
    <row r="81" spans="1:12" ht="12.75">
      <c r="A81" s="228" t="s">
        <v>160</v>
      </c>
      <c r="B81" s="229"/>
      <c r="C81" s="229"/>
      <c r="D81" s="229"/>
      <c r="E81" s="229"/>
      <c r="F81" s="229"/>
      <c r="G81" s="229"/>
      <c r="H81" s="230"/>
      <c r="I81" s="1">
        <v>74</v>
      </c>
      <c r="J81" s="7"/>
      <c r="K81" s="7"/>
      <c r="L81" s="125"/>
    </row>
    <row r="82" spans="1:11" ht="12.75">
      <c r="A82" s="219" t="s">
        <v>225</v>
      </c>
      <c r="B82" s="220"/>
      <c r="C82" s="220"/>
      <c r="D82" s="220"/>
      <c r="E82" s="220"/>
      <c r="F82" s="220"/>
      <c r="G82" s="220"/>
      <c r="H82" s="221"/>
      <c r="I82" s="1">
        <v>75</v>
      </c>
      <c r="J82" s="53">
        <f>+J83-J84</f>
        <v>336657721</v>
      </c>
      <c r="K82" s="53">
        <f>+K83-K84</f>
        <v>231979074</v>
      </c>
    </row>
    <row r="83" spans="1:12" ht="12.75">
      <c r="A83" s="228" t="s">
        <v>161</v>
      </c>
      <c r="B83" s="229"/>
      <c r="C83" s="229"/>
      <c r="D83" s="229"/>
      <c r="E83" s="229"/>
      <c r="F83" s="229"/>
      <c r="G83" s="229"/>
      <c r="H83" s="230"/>
      <c r="I83" s="1">
        <v>76</v>
      </c>
      <c r="J83" s="7">
        <v>336657721</v>
      </c>
      <c r="K83" s="7">
        <v>231979074</v>
      </c>
      <c r="L83" s="125"/>
    </row>
    <row r="84" spans="1:11" ht="12.75">
      <c r="A84" s="228" t="s">
        <v>162</v>
      </c>
      <c r="B84" s="229"/>
      <c r="C84" s="229"/>
      <c r="D84" s="229"/>
      <c r="E84" s="229"/>
      <c r="F84" s="229"/>
      <c r="G84" s="229"/>
      <c r="H84" s="230"/>
      <c r="I84" s="1">
        <v>77</v>
      </c>
      <c r="J84" s="7"/>
      <c r="K84" s="7"/>
    </row>
    <row r="85" spans="1:11" ht="12.75">
      <c r="A85" s="219" t="s">
        <v>163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/>
      <c r="K85" s="7"/>
    </row>
    <row r="86" spans="1:11" ht="12.75">
      <c r="A86" s="208" t="s">
        <v>15</v>
      </c>
      <c r="B86" s="209"/>
      <c r="C86" s="209"/>
      <c r="D86" s="209"/>
      <c r="E86" s="209"/>
      <c r="F86" s="209"/>
      <c r="G86" s="209"/>
      <c r="H86" s="210"/>
      <c r="I86" s="1">
        <v>79</v>
      </c>
      <c r="J86" s="53">
        <f>SUM(J87:J89)</f>
        <v>26578807</v>
      </c>
      <c r="K86" s="53">
        <f>SUM(K87:K89)</f>
        <v>31597492</v>
      </c>
    </row>
    <row r="87" spans="1:11" ht="12.75">
      <c r="A87" s="219" t="s">
        <v>120</v>
      </c>
      <c r="B87" s="220"/>
      <c r="C87" s="220"/>
      <c r="D87" s="220"/>
      <c r="E87" s="220"/>
      <c r="F87" s="220"/>
      <c r="G87" s="220"/>
      <c r="H87" s="221"/>
      <c r="I87" s="1">
        <v>80</v>
      </c>
      <c r="J87" s="7"/>
      <c r="K87" s="7">
        <v>4665359</v>
      </c>
    </row>
    <row r="88" spans="1:11" ht="12.75">
      <c r="A88" s="219" t="s">
        <v>121</v>
      </c>
      <c r="B88" s="220"/>
      <c r="C88" s="220"/>
      <c r="D88" s="220"/>
      <c r="E88" s="220"/>
      <c r="F88" s="220"/>
      <c r="G88" s="220"/>
      <c r="H88" s="221"/>
      <c r="I88" s="1">
        <v>81</v>
      </c>
      <c r="J88" s="7"/>
      <c r="K88" s="7"/>
    </row>
    <row r="89" spans="1:12" ht="12.75">
      <c r="A89" s="219" t="s">
        <v>122</v>
      </c>
      <c r="B89" s="220"/>
      <c r="C89" s="220"/>
      <c r="D89" s="220"/>
      <c r="E89" s="220"/>
      <c r="F89" s="220"/>
      <c r="G89" s="220"/>
      <c r="H89" s="221"/>
      <c r="I89" s="1">
        <v>82</v>
      </c>
      <c r="J89" s="7">
        <v>26578807</v>
      </c>
      <c r="K89" s="7">
        <v>26932133</v>
      </c>
      <c r="L89" s="125"/>
    </row>
    <row r="90" spans="1:11" ht="12.75">
      <c r="A90" s="208" t="s">
        <v>16</v>
      </c>
      <c r="B90" s="209"/>
      <c r="C90" s="209"/>
      <c r="D90" s="209"/>
      <c r="E90" s="209"/>
      <c r="F90" s="209"/>
      <c r="G90" s="209"/>
      <c r="H90" s="210"/>
      <c r="I90" s="1">
        <v>83</v>
      </c>
      <c r="J90" s="53">
        <f>J91+J92+J93+J94+J95+J96+J97+J98+J99</f>
        <v>1351548203</v>
      </c>
      <c r="K90" s="53">
        <f>K91+K92+K93+K94+K95+K96+K97+K98+K99</f>
        <v>1739431226</v>
      </c>
    </row>
    <row r="91" spans="1:11" ht="12.75">
      <c r="A91" s="219" t="s">
        <v>123</v>
      </c>
      <c r="B91" s="220"/>
      <c r="C91" s="220"/>
      <c r="D91" s="220"/>
      <c r="E91" s="220"/>
      <c r="F91" s="220"/>
      <c r="G91" s="220"/>
      <c r="H91" s="221"/>
      <c r="I91" s="1">
        <v>84</v>
      </c>
      <c r="J91" s="7"/>
      <c r="K91" s="7"/>
    </row>
    <row r="92" spans="1:11" ht="12.75">
      <c r="A92" s="219" t="s">
        <v>229</v>
      </c>
      <c r="B92" s="220"/>
      <c r="C92" s="220"/>
      <c r="D92" s="220"/>
      <c r="E92" s="220"/>
      <c r="F92" s="220"/>
      <c r="G92" s="220"/>
      <c r="H92" s="221"/>
      <c r="I92" s="1">
        <v>85</v>
      </c>
      <c r="J92" s="7"/>
      <c r="K92" s="7"/>
    </row>
    <row r="93" spans="1:11" ht="12.75">
      <c r="A93" s="219" t="s">
        <v>0</v>
      </c>
      <c r="B93" s="220"/>
      <c r="C93" s="220"/>
      <c r="D93" s="220"/>
      <c r="E93" s="220"/>
      <c r="F93" s="220"/>
      <c r="G93" s="220"/>
      <c r="H93" s="221"/>
      <c r="I93" s="1">
        <v>86</v>
      </c>
      <c r="J93" s="7">
        <v>1332585946</v>
      </c>
      <c r="K93" s="7">
        <v>1721763614</v>
      </c>
    </row>
    <row r="94" spans="1:11" ht="12.75">
      <c r="A94" s="219" t="s">
        <v>230</v>
      </c>
      <c r="B94" s="220"/>
      <c r="C94" s="220"/>
      <c r="D94" s="220"/>
      <c r="E94" s="220"/>
      <c r="F94" s="220"/>
      <c r="G94" s="220"/>
      <c r="H94" s="221"/>
      <c r="I94" s="1">
        <v>87</v>
      </c>
      <c r="J94" s="7"/>
      <c r="K94" s="7"/>
    </row>
    <row r="95" spans="1:11" ht="12.75">
      <c r="A95" s="219" t="s">
        <v>231</v>
      </c>
      <c r="B95" s="220"/>
      <c r="C95" s="220"/>
      <c r="D95" s="220"/>
      <c r="E95" s="220"/>
      <c r="F95" s="220"/>
      <c r="G95" s="220"/>
      <c r="H95" s="221"/>
      <c r="I95" s="1">
        <v>88</v>
      </c>
      <c r="J95" s="7"/>
      <c r="K95" s="7"/>
    </row>
    <row r="96" spans="1:11" ht="12.75">
      <c r="A96" s="219" t="s">
        <v>232</v>
      </c>
      <c r="B96" s="220"/>
      <c r="C96" s="220"/>
      <c r="D96" s="220"/>
      <c r="E96" s="220"/>
      <c r="F96" s="220"/>
      <c r="G96" s="220"/>
      <c r="H96" s="221"/>
      <c r="I96" s="1">
        <v>89</v>
      </c>
      <c r="J96" s="7"/>
      <c r="K96" s="7"/>
    </row>
    <row r="97" spans="1:11" ht="12.75">
      <c r="A97" s="219" t="s">
        <v>85</v>
      </c>
      <c r="B97" s="220"/>
      <c r="C97" s="220"/>
      <c r="D97" s="220"/>
      <c r="E97" s="220"/>
      <c r="F97" s="220"/>
      <c r="G97" s="220"/>
      <c r="H97" s="221"/>
      <c r="I97" s="1">
        <v>90</v>
      </c>
      <c r="J97" s="7"/>
      <c r="K97" s="7"/>
    </row>
    <row r="98" spans="1:11" ht="12.75">
      <c r="A98" s="219" t="s">
        <v>83</v>
      </c>
      <c r="B98" s="220"/>
      <c r="C98" s="220"/>
      <c r="D98" s="220"/>
      <c r="E98" s="220"/>
      <c r="F98" s="220"/>
      <c r="G98" s="220"/>
      <c r="H98" s="221"/>
      <c r="I98" s="1">
        <v>91</v>
      </c>
      <c r="J98" s="7">
        <v>2044339</v>
      </c>
      <c r="K98" s="7">
        <v>1585824</v>
      </c>
    </row>
    <row r="99" spans="1:11" ht="12.75">
      <c r="A99" s="219" t="s">
        <v>84</v>
      </c>
      <c r="B99" s="220"/>
      <c r="C99" s="220"/>
      <c r="D99" s="220"/>
      <c r="E99" s="220"/>
      <c r="F99" s="220"/>
      <c r="G99" s="220"/>
      <c r="H99" s="221"/>
      <c r="I99" s="1">
        <v>92</v>
      </c>
      <c r="J99" s="7">
        <v>16917918</v>
      </c>
      <c r="K99" s="7">
        <v>16081788</v>
      </c>
    </row>
    <row r="100" spans="1:11" ht="12.75">
      <c r="A100" s="208" t="s">
        <v>17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3">
        <f>J101+J102+J103+J104+J105+J106+J107+J108+J109+J110+J111+J112</f>
        <v>361331313</v>
      </c>
      <c r="K100" s="53">
        <f>K101+K102+K103+K104+K105+K106+K107+K108+K109+K110+K111+K112</f>
        <v>369130888</v>
      </c>
    </row>
    <row r="101" spans="1:11" ht="12.75">
      <c r="A101" s="219" t="s">
        <v>123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7">
        <v>195394</v>
      </c>
      <c r="K101" s="7">
        <v>377577</v>
      </c>
    </row>
    <row r="102" spans="1:11" ht="12.75">
      <c r="A102" s="219" t="s">
        <v>229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7"/>
      <c r="K102" s="7"/>
    </row>
    <row r="103" spans="1:11" ht="12.75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7">
        <v>159263170</v>
      </c>
      <c r="K103" s="7">
        <v>184701848</v>
      </c>
    </row>
    <row r="104" spans="1:11" ht="12.75">
      <c r="A104" s="219" t="s">
        <v>230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7">
        <v>22878112</v>
      </c>
      <c r="K104" s="7">
        <v>30708993</v>
      </c>
    </row>
    <row r="105" spans="1:11" ht="12.75">
      <c r="A105" s="219" t="s">
        <v>231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7">
        <v>150726630</v>
      </c>
      <c r="K105" s="7">
        <v>121224757</v>
      </c>
    </row>
    <row r="106" spans="1:11" ht="12.75">
      <c r="A106" s="219" t="s">
        <v>232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7"/>
      <c r="K106" s="7"/>
    </row>
    <row r="107" spans="1:11" ht="12.75">
      <c r="A107" s="219" t="s">
        <v>85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7"/>
      <c r="K107" s="7"/>
    </row>
    <row r="108" spans="1:11" ht="12.75">
      <c r="A108" s="219" t="s">
        <v>86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7">
        <v>18821064</v>
      </c>
      <c r="K108" s="7">
        <v>20606875</v>
      </c>
    </row>
    <row r="109" spans="1:11" ht="12.75">
      <c r="A109" s="219" t="s">
        <v>87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7">
        <v>7640156</v>
      </c>
      <c r="K109" s="7">
        <v>10270639</v>
      </c>
    </row>
    <row r="110" spans="1:11" ht="12.75">
      <c r="A110" s="219" t="s">
        <v>90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7">
        <v>59985</v>
      </c>
      <c r="K110" s="7">
        <v>72403</v>
      </c>
    </row>
    <row r="111" spans="1:11" ht="12.75">
      <c r="A111" s="219" t="s">
        <v>88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7"/>
      <c r="K111" s="7"/>
    </row>
    <row r="112" spans="1:11" ht="12.75">
      <c r="A112" s="219" t="s">
        <v>89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7">
        <v>1746802</v>
      </c>
      <c r="K112" s="7">
        <v>1167796</v>
      </c>
    </row>
    <row r="113" spans="1:12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f>111045144-26578807</f>
        <v>84466337</v>
      </c>
      <c r="K113" s="7">
        <f>96220841+188500</f>
        <v>96409341</v>
      </c>
      <c r="L113" s="125"/>
    </row>
    <row r="114" spans="1:11" ht="12.75">
      <c r="A114" s="208" t="s">
        <v>21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4148007140</v>
      </c>
      <c r="K114" s="53">
        <f>K69+K86+K90+K100+K113</f>
        <v>4632037243</v>
      </c>
    </row>
    <row r="115" spans="1:12" ht="12.75">
      <c r="A115" s="233" t="s">
        <v>48</v>
      </c>
      <c r="B115" s="234"/>
      <c r="C115" s="234"/>
      <c r="D115" s="234"/>
      <c r="E115" s="234"/>
      <c r="F115" s="234"/>
      <c r="G115" s="234"/>
      <c r="H115" s="235"/>
      <c r="I115" s="2">
        <v>108</v>
      </c>
      <c r="J115" s="8">
        <v>54631638</v>
      </c>
      <c r="K115" s="8">
        <v>54545066</v>
      </c>
      <c r="L115" s="125"/>
    </row>
    <row r="116" spans="1:11" ht="12.75">
      <c r="A116" s="225" t="s">
        <v>295</v>
      </c>
      <c r="B116" s="236"/>
      <c r="C116" s="236"/>
      <c r="D116" s="236"/>
      <c r="E116" s="236"/>
      <c r="F116" s="236"/>
      <c r="G116" s="236"/>
      <c r="H116" s="236"/>
      <c r="I116" s="237"/>
      <c r="J116" s="237"/>
      <c r="K116" s="238"/>
    </row>
    <row r="117" spans="1:11" ht="12.75">
      <c r="A117" s="205" t="s">
        <v>175</v>
      </c>
      <c r="B117" s="206"/>
      <c r="C117" s="206"/>
      <c r="D117" s="206"/>
      <c r="E117" s="206"/>
      <c r="F117" s="206"/>
      <c r="G117" s="206"/>
      <c r="H117" s="206"/>
      <c r="I117" s="239"/>
      <c r="J117" s="239"/>
      <c r="K117" s="240"/>
    </row>
    <row r="118" spans="1:11" ht="12.75">
      <c r="A118" s="219" t="s">
        <v>6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7"/>
      <c r="K118" s="7"/>
    </row>
    <row r="119" spans="1:11" ht="12.75">
      <c r="A119" s="241" t="s">
        <v>7</v>
      </c>
      <c r="B119" s="242"/>
      <c r="C119" s="242"/>
      <c r="D119" s="242"/>
      <c r="E119" s="242"/>
      <c r="F119" s="242"/>
      <c r="G119" s="242"/>
      <c r="H119" s="243"/>
      <c r="I119" s="4">
        <v>110</v>
      </c>
      <c r="J119" s="8"/>
      <c r="K119" s="8"/>
    </row>
    <row r="120" spans="1:11" ht="12.75">
      <c r="A120" s="244" t="s">
        <v>296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1:11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</row>
    <row r="122" spans="10:11" ht="12.75">
      <c r="J122" s="125"/>
      <c r="K122" s="125"/>
    </row>
    <row r="126" spans="10:11" ht="12.75">
      <c r="J126" s="126">
        <f>+J114-J66</f>
        <v>0</v>
      </c>
      <c r="K126" s="126">
        <f>+K114-K66</f>
        <v>0</v>
      </c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allowBlank="1" sqref="A1:I65536 J90 J1:J9 J16 J26 J35 J40:J41 J49 J56 J66 J68:J69 J72 J79 J82 J116:J65536 J100 J114 J86:K86 K71:K85 K1:K69 K87:K65536 L1:IV65536"/>
    <dataValidation type="whole" operator="greaterThanOrEqual" allowBlank="1" showInputMessage="1" showErrorMessage="1" errorTitle="Pogrešan unos" error="Mogu se unijeti samo cjelobrojne pozitivne vrijednosti." sqref="J91:J99 J10:J15 J17:J25 J27:J34 J36:J39 J42:J48 J50:J55 J57:J65 J67 J70:K70 J73:J77 J83:J84 J87:J89 J80:J81 J101:J113 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4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SheetLayoutView="110" zoomScalePageLayoutView="0" workbookViewId="0" topLeftCell="A37">
      <selection activeCell="P10" sqref="P10"/>
    </sheetView>
  </sheetViews>
  <sheetFormatPr defaultColWidth="9.140625" defaultRowHeight="12.75"/>
  <cols>
    <col min="1" max="7" width="9.140625" style="52" customWidth="1"/>
    <col min="8" max="8" width="11.8515625" style="52" customWidth="1"/>
    <col min="9" max="9" width="9.140625" style="52" customWidth="1"/>
    <col min="10" max="10" width="12.421875" style="52" customWidth="1"/>
    <col min="11" max="11" width="12.421875" style="125" customWidth="1"/>
    <col min="12" max="16384" width="9.140625" style="52" customWidth="1"/>
  </cols>
  <sheetData>
    <row r="1" spans="1:11" ht="12.75" customHeight="1">
      <c r="A1" s="211" t="s">
        <v>145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62" t="s">
        <v>338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 customHeight="1">
      <c r="A3" s="246" t="s">
        <v>320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</row>
    <row r="4" spans="1:11" ht="22.5">
      <c r="A4" s="247" t="s">
        <v>50</v>
      </c>
      <c r="B4" s="247"/>
      <c r="C4" s="247"/>
      <c r="D4" s="247"/>
      <c r="E4" s="247"/>
      <c r="F4" s="247"/>
      <c r="G4" s="247"/>
      <c r="H4" s="247"/>
      <c r="I4" s="58" t="s">
        <v>265</v>
      </c>
      <c r="J4" s="60" t="s">
        <v>301</v>
      </c>
      <c r="K4" s="60" t="s">
        <v>302</v>
      </c>
    </row>
    <row r="5" spans="1:11" ht="12.75">
      <c r="A5" s="248">
        <v>1</v>
      </c>
      <c r="B5" s="248"/>
      <c r="C5" s="248"/>
      <c r="D5" s="248"/>
      <c r="E5" s="248"/>
      <c r="F5" s="248"/>
      <c r="G5" s="248"/>
      <c r="H5" s="248"/>
      <c r="I5" s="62">
        <v>2</v>
      </c>
      <c r="J5" s="60">
        <v>3</v>
      </c>
      <c r="K5" s="132">
        <v>4</v>
      </c>
    </row>
    <row r="6" spans="1:11" ht="12.75">
      <c r="A6" s="205" t="s">
        <v>22</v>
      </c>
      <c r="B6" s="206"/>
      <c r="C6" s="206"/>
      <c r="D6" s="206"/>
      <c r="E6" s="206"/>
      <c r="F6" s="206"/>
      <c r="G6" s="206"/>
      <c r="H6" s="207"/>
      <c r="I6" s="3">
        <v>111</v>
      </c>
      <c r="J6" s="54">
        <f>SUM(J7:J8)</f>
        <v>1470965788</v>
      </c>
      <c r="K6" s="54">
        <f>SUM(K7:K8)</f>
        <v>1636413207</v>
      </c>
    </row>
    <row r="7" spans="1:11" ht="12.75">
      <c r="A7" s="208" t="s">
        <v>143</v>
      </c>
      <c r="B7" s="209"/>
      <c r="C7" s="209"/>
      <c r="D7" s="209"/>
      <c r="E7" s="209"/>
      <c r="F7" s="209"/>
      <c r="G7" s="209"/>
      <c r="H7" s="210"/>
      <c r="I7" s="1">
        <v>112</v>
      </c>
      <c r="J7" s="7">
        <v>1440427303</v>
      </c>
      <c r="K7" s="7">
        <v>1616664077</v>
      </c>
    </row>
    <row r="8" spans="1:11" ht="12.75">
      <c r="A8" s="208" t="s">
        <v>94</v>
      </c>
      <c r="B8" s="209"/>
      <c r="C8" s="209"/>
      <c r="D8" s="209"/>
      <c r="E8" s="209"/>
      <c r="F8" s="209"/>
      <c r="G8" s="209"/>
      <c r="H8" s="210"/>
      <c r="I8" s="1">
        <v>113</v>
      </c>
      <c r="J8" s="7">
        <f>2739517+27798968</f>
        <v>30538485</v>
      </c>
      <c r="K8" s="7">
        <v>19749130</v>
      </c>
    </row>
    <row r="9" spans="1:11" ht="12.75">
      <c r="A9" s="208" t="s">
        <v>10</v>
      </c>
      <c r="B9" s="209"/>
      <c r="C9" s="209"/>
      <c r="D9" s="209"/>
      <c r="E9" s="209"/>
      <c r="F9" s="209"/>
      <c r="G9" s="209"/>
      <c r="H9" s="210"/>
      <c r="I9" s="1">
        <v>114</v>
      </c>
      <c r="J9" s="53">
        <f>J10+J11+J15+J19+J20+J21+J24+J25</f>
        <v>1233233856</v>
      </c>
      <c r="K9" s="53">
        <f>K10+K11+K15+K19+K20+K21+K24+K25</f>
        <v>1396220124</v>
      </c>
    </row>
    <row r="10" spans="1:11" ht="12.75">
      <c r="A10" s="208" t="s">
        <v>95</v>
      </c>
      <c r="B10" s="209"/>
      <c r="C10" s="209"/>
      <c r="D10" s="209"/>
      <c r="E10" s="209"/>
      <c r="F10" s="209"/>
      <c r="G10" s="209"/>
      <c r="H10" s="210"/>
      <c r="I10" s="1">
        <v>115</v>
      </c>
      <c r="J10" s="7"/>
      <c r="K10" s="7"/>
    </row>
    <row r="11" spans="1:11" ht="12.75">
      <c r="A11" s="208" t="s">
        <v>18</v>
      </c>
      <c r="B11" s="209"/>
      <c r="C11" s="209"/>
      <c r="D11" s="209"/>
      <c r="E11" s="209"/>
      <c r="F11" s="209"/>
      <c r="G11" s="209"/>
      <c r="H11" s="210"/>
      <c r="I11" s="1">
        <v>116</v>
      </c>
      <c r="J11" s="53">
        <f>SUM(J12:J14)</f>
        <v>474135719</v>
      </c>
      <c r="K11" s="53">
        <f>SUM(K12:K14)</f>
        <v>511785310</v>
      </c>
    </row>
    <row r="12" spans="1:11" ht="12.75">
      <c r="A12" s="219" t="s">
        <v>137</v>
      </c>
      <c r="B12" s="220"/>
      <c r="C12" s="220"/>
      <c r="D12" s="220"/>
      <c r="E12" s="220"/>
      <c r="F12" s="220"/>
      <c r="G12" s="220"/>
      <c r="H12" s="221"/>
      <c r="I12" s="1">
        <v>117</v>
      </c>
      <c r="J12" s="7">
        <v>245716305</v>
      </c>
      <c r="K12" s="7">
        <v>274645200</v>
      </c>
    </row>
    <row r="13" spans="1:11" ht="12.75">
      <c r="A13" s="219" t="s">
        <v>138</v>
      </c>
      <c r="B13" s="220"/>
      <c r="C13" s="220"/>
      <c r="D13" s="220"/>
      <c r="E13" s="220"/>
      <c r="F13" s="220"/>
      <c r="G13" s="220"/>
      <c r="H13" s="221"/>
      <c r="I13" s="1">
        <v>118</v>
      </c>
      <c r="J13" s="7">
        <v>2417204</v>
      </c>
      <c r="K13" s="7">
        <v>2850429</v>
      </c>
    </row>
    <row r="14" spans="1:11" ht="12.75">
      <c r="A14" s="219" t="s">
        <v>52</v>
      </c>
      <c r="B14" s="220"/>
      <c r="C14" s="220"/>
      <c r="D14" s="220"/>
      <c r="E14" s="220"/>
      <c r="F14" s="220"/>
      <c r="G14" s="220"/>
      <c r="H14" s="221"/>
      <c r="I14" s="1">
        <v>119</v>
      </c>
      <c r="J14" s="7">
        <v>226002210</v>
      </c>
      <c r="K14" s="7">
        <v>234289681</v>
      </c>
    </row>
    <row r="15" spans="1:11" ht="12.75">
      <c r="A15" s="208" t="s">
        <v>19</v>
      </c>
      <c r="B15" s="209"/>
      <c r="C15" s="209"/>
      <c r="D15" s="209"/>
      <c r="E15" s="209"/>
      <c r="F15" s="209"/>
      <c r="G15" s="209"/>
      <c r="H15" s="210"/>
      <c r="I15" s="1">
        <v>120</v>
      </c>
      <c r="J15" s="53">
        <f>SUM(J16:J18)</f>
        <v>365349927</v>
      </c>
      <c r="K15" s="53">
        <f>SUM(K16:K18)</f>
        <v>443751031</v>
      </c>
    </row>
    <row r="16" spans="1:11" ht="12.75">
      <c r="A16" s="219" t="s">
        <v>53</v>
      </c>
      <c r="B16" s="220"/>
      <c r="C16" s="220"/>
      <c r="D16" s="220"/>
      <c r="E16" s="220"/>
      <c r="F16" s="220"/>
      <c r="G16" s="220"/>
      <c r="H16" s="221"/>
      <c r="I16" s="1">
        <v>121</v>
      </c>
      <c r="J16" s="7">
        <v>219441890</v>
      </c>
      <c r="K16" s="7">
        <v>269924542</v>
      </c>
    </row>
    <row r="17" spans="1:11" ht="12.75">
      <c r="A17" s="219" t="s">
        <v>54</v>
      </c>
      <c r="B17" s="220"/>
      <c r="C17" s="220"/>
      <c r="D17" s="220"/>
      <c r="E17" s="220"/>
      <c r="F17" s="220"/>
      <c r="G17" s="220"/>
      <c r="H17" s="221"/>
      <c r="I17" s="1">
        <v>122</v>
      </c>
      <c r="J17" s="7">
        <v>93854219</v>
      </c>
      <c r="K17" s="7">
        <v>111612209</v>
      </c>
    </row>
    <row r="18" spans="1:11" ht="12.75">
      <c r="A18" s="219" t="s">
        <v>55</v>
      </c>
      <c r="B18" s="220"/>
      <c r="C18" s="220"/>
      <c r="D18" s="220"/>
      <c r="E18" s="220"/>
      <c r="F18" s="220"/>
      <c r="G18" s="220"/>
      <c r="H18" s="221"/>
      <c r="I18" s="1">
        <v>123</v>
      </c>
      <c r="J18" s="7">
        <v>52053818</v>
      </c>
      <c r="K18" s="7">
        <v>62214280</v>
      </c>
    </row>
    <row r="19" spans="1:11" ht="12.75">
      <c r="A19" s="208" t="s">
        <v>96</v>
      </c>
      <c r="B19" s="209"/>
      <c r="C19" s="209"/>
      <c r="D19" s="209"/>
      <c r="E19" s="209"/>
      <c r="F19" s="209"/>
      <c r="G19" s="209"/>
      <c r="H19" s="210"/>
      <c r="I19" s="1">
        <v>124</v>
      </c>
      <c r="J19" s="7">
        <v>243228097</v>
      </c>
      <c r="K19" s="7">
        <v>283465960</v>
      </c>
    </row>
    <row r="20" spans="1:11" ht="12.75">
      <c r="A20" s="208" t="s">
        <v>97</v>
      </c>
      <c r="B20" s="209"/>
      <c r="C20" s="209"/>
      <c r="D20" s="209"/>
      <c r="E20" s="209"/>
      <c r="F20" s="209"/>
      <c r="G20" s="209"/>
      <c r="H20" s="210"/>
      <c r="I20" s="1">
        <v>125</v>
      </c>
      <c r="J20" s="7">
        <v>126732255</v>
      </c>
      <c r="K20" s="7">
        <v>133772749</v>
      </c>
    </row>
    <row r="21" spans="1:11" ht="12.75">
      <c r="A21" s="208" t="s">
        <v>20</v>
      </c>
      <c r="B21" s="209"/>
      <c r="C21" s="209"/>
      <c r="D21" s="209"/>
      <c r="E21" s="209"/>
      <c r="F21" s="209"/>
      <c r="G21" s="209"/>
      <c r="H21" s="210"/>
      <c r="I21" s="1">
        <v>126</v>
      </c>
      <c r="J21" s="53">
        <f>SUM(J22:J23)</f>
        <v>690979</v>
      </c>
      <c r="K21" s="53">
        <f>SUM(K22:K23)</f>
        <v>112132</v>
      </c>
    </row>
    <row r="22" spans="1:11" ht="12.75">
      <c r="A22" s="219" t="s">
        <v>128</v>
      </c>
      <c r="B22" s="220"/>
      <c r="C22" s="220"/>
      <c r="D22" s="220"/>
      <c r="E22" s="220"/>
      <c r="F22" s="220"/>
      <c r="G22" s="220"/>
      <c r="H22" s="221"/>
      <c r="I22" s="1">
        <v>127</v>
      </c>
      <c r="J22" s="7"/>
      <c r="K22" s="7"/>
    </row>
    <row r="23" spans="1:11" ht="12.75">
      <c r="A23" s="219" t="s">
        <v>129</v>
      </c>
      <c r="B23" s="220"/>
      <c r="C23" s="220"/>
      <c r="D23" s="220"/>
      <c r="E23" s="220"/>
      <c r="F23" s="220"/>
      <c r="G23" s="220"/>
      <c r="H23" s="221"/>
      <c r="I23" s="1">
        <v>128</v>
      </c>
      <c r="J23" s="7">
        <v>690979</v>
      </c>
      <c r="K23" s="7">
        <v>112132</v>
      </c>
    </row>
    <row r="24" spans="1:11" ht="12.75">
      <c r="A24" s="208" t="s">
        <v>98</v>
      </c>
      <c r="B24" s="209"/>
      <c r="C24" s="209"/>
      <c r="D24" s="209"/>
      <c r="E24" s="209"/>
      <c r="F24" s="209"/>
      <c r="G24" s="209"/>
      <c r="H24" s="210"/>
      <c r="I24" s="1">
        <v>129</v>
      </c>
      <c r="J24" s="7">
        <v>1854405</v>
      </c>
      <c r="K24" s="7">
        <v>5086540</v>
      </c>
    </row>
    <row r="25" spans="1:11" ht="12.75">
      <c r="A25" s="208" t="s">
        <v>41</v>
      </c>
      <c r="B25" s="209"/>
      <c r="C25" s="209"/>
      <c r="D25" s="209"/>
      <c r="E25" s="209"/>
      <c r="F25" s="209"/>
      <c r="G25" s="209"/>
      <c r="H25" s="210"/>
      <c r="I25" s="1">
        <v>130</v>
      </c>
      <c r="J25" s="7">
        <v>21242474</v>
      </c>
      <c r="K25" s="7">
        <v>18246402</v>
      </c>
    </row>
    <row r="26" spans="1:11" ht="12.75">
      <c r="A26" s="208" t="s">
        <v>201</v>
      </c>
      <c r="B26" s="209"/>
      <c r="C26" s="209"/>
      <c r="D26" s="209"/>
      <c r="E26" s="209"/>
      <c r="F26" s="209"/>
      <c r="G26" s="209"/>
      <c r="H26" s="210"/>
      <c r="I26" s="1">
        <v>131</v>
      </c>
      <c r="J26" s="53">
        <f>SUM(J27:J31)</f>
        <v>88144060</v>
      </c>
      <c r="K26" s="53">
        <f>SUM(K27:K31)</f>
        <v>59584924</v>
      </c>
    </row>
    <row r="27" spans="1:11" ht="13.5" customHeight="1">
      <c r="A27" s="249" t="s">
        <v>323</v>
      </c>
      <c r="B27" s="250"/>
      <c r="C27" s="250"/>
      <c r="D27" s="250"/>
      <c r="E27" s="250"/>
      <c r="F27" s="250"/>
      <c r="G27" s="250"/>
      <c r="H27" s="251"/>
      <c r="I27" s="1">
        <v>132</v>
      </c>
      <c r="J27" s="7"/>
      <c r="K27" s="7"/>
    </row>
    <row r="28" spans="1:11" ht="12.75" customHeight="1">
      <c r="A28" s="208" t="s">
        <v>324</v>
      </c>
      <c r="B28" s="209"/>
      <c r="C28" s="209"/>
      <c r="D28" s="209"/>
      <c r="E28" s="209"/>
      <c r="F28" s="209"/>
      <c r="G28" s="209"/>
      <c r="H28" s="210"/>
      <c r="I28" s="1">
        <v>133</v>
      </c>
      <c r="J28" s="7">
        <v>41052317</v>
      </c>
      <c r="K28" s="7">
        <v>49056561</v>
      </c>
    </row>
    <row r="29" spans="1:11" ht="12.75">
      <c r="A29" s="208" t="s">
        <v>130</v>
      </c>
      <c r="B29" s="209"/>
      <c r="C29" s="209"/>
      <c r="D29" s="209"/>
      <c r="E29" s="209"/>
      <c r="F29" s="209"/>
      <c r="G29" s="209"/>
      <c r="H29" s="210"/>
      <c r="I29" s="1">
        <v>134</v>
      </c>
      <c r="J29" s="7"/>
      <c r="K29" s="7"/>
    </row>
    <row r="30" spans="1:11" ht="12.75">
      <c r="A30" s="208" t="s">
        <v>211</v>
      </c>
      <c r="B30" s="209"/>
      <c r="C30" s="209"/>
      <c r="D30" s="209"/>
      <c r="E30" s="209"/>
      <c r="F30" s="209"/>
      <c r="G30" s="209"/>
      <c r="H30" s="210"/>
      <c r="I30" s="1">
        <v>135</v>
      </c>
      <c r="J30" s="7">
        <v>9107883</v>
      </c>
      <c r="K30" s="7">
        <v>7520020</v>
      </c>
    </row>
    <row r="31" spans="1:11" ht="12.75">
      <c r="A31" s="208" t="s">
        <v>131</v>
      </c>
      <c r="B31" s="209"/>
      <c r="C31" s="209"/>
      <c r="D31" s="209"/>
      <c r="E31" s="209"/>
      <c r="F31" s="209"/>
      <c r="G31" s="209"/>
      <c r="H31" s="210"/>
      <c r="I31" s="1">
        <v>136</v>
      </c>
      <c r="J31" s="7">
        <v>37983860</v>
      </c>
      <c r="K31" s="7">
        <v>3008343</v>
      </c>
    </row>
    <row r="32" spans="1:11" ht="12.75">
      <c r="A32" s="208" t="s">
        <v>202</v>
      </c>
      <c r="B32" s="209"/>
      <c r="C32" s="209"/>
      <c r="D32" s="209"/>
      <c r="E32" s="209"/>
      <c r="F32" s="209"/>
      <c r="G32" s="209"/>
      <c r="H32" s="210"/>
      <c r="I32" s="1">
        <v>137</v>
      </c>
      <c r="J32" s="53">
        <f>SUM(J33:J36)</f>
        <v>60817483</v>
      </c>
      <c r="K32" s="53">
        <f>SUM(K33:K36)</f>
        <v>82068385</v>
      </c>
    </row>
    <row r="33" spans="1:11" ht="12.75">
      <c r="A33" s="208" t="s">
        <v>57</v>
      </c>
      <c r="B33" s="209"/>
      <c r="C33" s="209"/>
      <c r="D33" s="209"/>
      <c r="E33" s="209"/>
      <c r="F33" s="209"/>
      <c r="G33" s="209"/>
      <c r="H33" s="210"/>
      <c r="I33" s="1">
        <v>138</v>
      </c>
      <c r="J33" s="7"/>
      <c r="K33" s="7"/>
    </row>
    <row r="34" spans="1:11" ht="12.75">
      <c r="A34" s="252" t="s">
        <v>56</v>
      </c>
      <c r="B34" s="253"/>
      <c r="C34" s="253"/>
      <c r="D34" s="253"/>
      <c r="E34" s="253"/>
      <c r="F34" s="253"/>
      <c r="G34" s="253"/>
      <c r="H34" s="254"/>
      <c r="I34" s="1">
        <v>139</v>
      </c>
      <c r="J34" s="7">
        <v>49480811</v>
      </c>
      <c r="K34" s="7">
        <v>68345330</v>
      </c>
    </row>
    <row r="35" spans="1:11" ht="12.75">
      <c r="A35" s="208" t="s">
        <v>212</v>
      </c>
      <c r="B35" s="209"/>
      <c r="C35" s="209"/>
      <c r="D35" s="209"/>
      <c r="E35" s="209"/>
      <c r="F35" s="209"/>
      <c r="G35" s="209"/>
      <c r="H35" s="210"/>
      <c r="I35" s="1">
        <v>140</v>
      </c>
      <c r="J35" s="7">
        <v>8256519</v>
      </c>
      <c r="K35" s="7">
        <v>6761354</v>
      </c>
    </row>
    <row r="36" spans="1:11" ht="12.75">
      <c r="A36" s="208" t="s">
        <v>58</v>
      </c>
      <c r="B36" s="209"/>
      <c r="C36" s="209"/>
      <c r="D36" s="209"/>
      <c r="E36" s="209"/>
      <c r="F36" s="209"/>
      <c r="G36" s="209"/>
      <c r="H36" s="210"/>
      <c r="I36" s="1">
        <v>141</v>
      </c>
      <c r="J36" s="7">
        <v>3080153</v>
      </c>
      <c r="K36" s="7">
        <v>6961701</v>
      </c>
    </row>
    <row r="37" spans="1:11" ht="12.75">
      <c r="A37" s="208" t="s">
        <v>183</v>
      </c>
      <c r="B37" s="209"/>
      <c r="C37" s="209"/>
      <c r="D37" s="209"/>
      <c r="E37" s="209"/>
      <c r="F37" s="209"/>
      <c r="G37" s="209"/>
      <c r="H37" s="210"/>
      <c r="I37" s="1">
        <v>142</v>
      </c>
      <c r="J37" s="7"/>
      <c r="K37" s="7"/>
    </row>
    <row r="38" spans="1:11" ht="12.75">
      <c r="A38" s="208" t="s">
        <v>184</v>
      </c>
      <c r="B38" s="209"/>
      <c r="C38" s="209"/>
      <c r="D38" s="209"/>
      <c r="E38" s="209"/>
      <c r="F38" s="209"/>
      <c r="G38" s="209"/>
      <c r="H38" s="210"/>
      <c r="I38" s="1">
        <v>143</v>
      </c>
      <c r="J38" s="7"/>
      <c r="K38" s="7"/>
    </row>
    <row r="39" spans="1:11" ht="12.75">
      <c r="A39" s="208" t="s">
        <v>213</v>
      </c>
      <c r="B39" s="209"/>
      <c r="C39" s="209"/>
      <c r="D39" s="209"/>
      <c r="E39" s="209"/>
      <c r="F39" s="209"/>
      <c r="G39" s="209"/>
      <c r="H39" s="210"/>
      <c r="I39" s="1">
        <v>144</v>
      </c>
      <c r="J39" s="7"/>
      <c r="K39" s="7"/>
    </row>
    <row r="40" spans="1:11" ht="12.75">
      <c r="A40" s="208" t="s">
        <v>214</v>
      </c>
      <c r="B40" s="209"/>
      <c r="C40" s="209"/>
      <c r="D40" s="209"/>
      <c r="E40" s="209"/>
      <c r="F40" s="209"/>
      <c r="G40" s="209"/>
      <c r="H40" s="210"/>
      <c r="I40" s="1">
        <v>145</v>
      </c>
      <c r="J40" s="7"/>
      <c r="K40" s="7"/>
    </row>
    <row r="41" spans="1:11" ht="12.75">
      <c r="A41" s="208" t="s">
        <v>203</v>
      </c>
      <c r="B41" s="209"/>
      <c r="C41" s="209"/>
      <c r="D41" s="209"/>
      <c r="E41" s="209"/>
      <c r="F41" s="209"/>
      <c r="G41" s="209"/>
      <c r="H41" s="210"/>
      <c r="I41" s="1">
        <v>146</v>
      </c>
      <c r="J41" s="53">
        <f>J6+J26+J37+J39</f>
        <v>1559109848</v>
      </c>
      <c r="K41" s="53">
        <f>K6+K26+K37+K39</f>
        <v>1695998131</v>
      </c>
    </row>
    <row r="42" spans="1:11" ht="12.75">
      <c r="A42" s="208" t="s">
        <v>204</v>
      </c>
      <c r="B42" s="209"/>
      <c r="C42" s="209"/>
      <c r="D42" s="209"/>
      <c r="E42" s="209"/>
      <c r="F42" s="209"/>
      <c r="G42" s="209"/>
      <c r="H42" s="210"/>
      <c r="I42" s="1">
        <v>147</v>
      </c>
      <c r="J42" s="53">
        <f>J9+J32+J38+J40</f>
        <v>1294051339</v>
      </c>
      <c r="K42" s="53">
        <f>K9+K32+K38+K40</f>
        <v>1478288509</v>
      </c>
    </row>
    <row r="43" spans="1:11" ht="12.75">
      <c r="A43" s="208" t="s">
        <v>222</v>
      </c>
      <c r="B43" s="209"/>
      <c r="C43" s="209"/>
      <c r="D43" s="209"/>
      <c r="E43" s="209"/>
      <c r="F43" s="209"/>
      <c r="G43" s="209"/>
      <c r="H43" s="210"/>
      <c r="I43" s="1">
        <v>148</v>
      </c>
      <c r="J43" s="53">
        <f>J41-J42</f>
        <v>265058509</v>
      </c>
      <c r="K43" s="53">
        <f>K41-K42</f>
        <v>217709622</v>
      </c>
    </row>
    <row r="44" spans="1:11" ht="12.75">
      <c r="A44" s="228" t="s">
        <v>206</v>
      </c>
      <c r="B44" s="229"/>
      <c r="C44" s="229"/>
      <c r="D44" s="229"/>
      <c r="E44" s="229"/>
      <c r="F44" s="229"/>
      <c r="G44" s="229"/>
      <c r="H44" s="230"/>
      <c r="I44" s="1">
        <v>149</v>
      </c>
      <c r="J44" s="53">
        <f>IF(J41&gt;J42,J41-J42,0)</f>
        <v>265058509</v>
      </c>
      <c r="K44" s="53">
        <f>IF(K41&gt;K42,K41-K42,0)</f>
        <v>217709622</v>
      </c>
    </row>
    <row r="45" spans="1:11" ht="12.75">
      <c r="A45" s="228" t="s">
        <v>207</v>
      </c>
      <c r="B45" s="229"/>
      <c r="C45" s="229"/>
      <c r="D45" s="229"/>
      <c r="E45" s="229"/>
      <c r="F45" s="229"/>
      <c r="G45" s="229"/>
      <c r="H45" s="230"/>
      <c r="I45" s="1">
        <v>150</v>
      </c>
      <c r="J45" s="53">
        <f>IF(J42&gt;J41,J42-J41,0)</f>
        <v>0</v>
      </c>
      <c r="K45" s="53">
        <f>IF(K42&gt;K41,K42-K41,0)</f>
        <v>0</v>
      </c>
    </row>
    <row r="46" spans="1:11" ht="12.75">
      <c r="A46" s="208" t="s">
        <v>205</v>
      </c>
      <c r="B46" s="209"/>
      <c r="C46" s="209"/>
      <c r="D46" s="209"/>
      <c r="E46" s="209"/>
      <c r="F46" s="209"/>
      <c r="G46" s="209"/>
      <c r="H46" s="210"/>
      <c r="I46" s="1">
        <v>151</v>
      </c>
      <c r="J46" s="7">
        <v>-71599212</v>
      </c>
      <c r="K46" s="7">
        <v>-14269452</v>
      </c>
    </row>
    <row r="47" spans="1:11" ht="12.75">
      <c r="A47" s="208" t="s">
        <v>223</v>
      </c>
      <c r="B47" s="209"/>
      <c r="C47" s="209"/>
      <c r="D47" s="209"/>
      <c r="E47" s="209"/>
      <c r="F47" s="209"/>
      <c r="G47" s="209"/>
      <c r="H47" s="210"/>
      <c r="I47" s="1">
        <v>152</v>
      </c>
      <c r="J47" s="53">
        <f>J43-J46</f>
        <v>336657721</v>
      </c>
      <c r="K47" s="53">
        <f>K43-K46</f>
        <v>231979074</v>
      </c>
    </row>
    <row r="48" spans="1:11" ht="12.75">
      <c r="A48" s="228" t="s">
        <v>181</v>
      </c>
      <c r="B48" s="229"/>
      <c r="C48" s="229"/>
      <c r="D48" s="229"/>
      <c r="E48" s="229"/>
      <c r="F48" s="229"/>
      <c r="G48" s="229"/>
      <c r="H48" s="230"/>
      <c r="I48" s="1">
        <v>153</v>
      </c>
      <c r="J48" s="53">
        <f>IF(J47&gt;0,J47,0)</f>
        <v>336657721</v>
      </c>
      <c r="K48" s="53">
        <f>IF(K47&gt;0,K47,0)</f>
        <v>231979074</v>
      </c>
    </row>
    <row r="49" spans="1:11" ht="12.75">
      <c r="A49" s="259" t="s">
        <v>208</v>
      </c>
      <c r="B49" s="260"/>
      <c r="C49" s="260"/>
      <c r="D49" s="260"/>
      <c r="E49" s="260"/>
      <c r="F49" s="260"/>
      <c r="G49" s="260"/>
      <c r="H49" s="261"/>
      <c r="I49" s="2">
        <v>154</v>
      </c>
      <c r="J49" s="61">
        <f>IF(J47&lt;0,-J47,0)</f>
        <v>0</v>
      </c>
      <c r="K49" s="61">
        <f>IF(K47&lt;0,-K47,0)</f>
        <v>0</v>
      </c>
    </row>
    <row r="50" spans="1:11" ht="12.75" customHeight="1">
      <c r="A50" s="225" t="s">
        <v>297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58"/>
    </row>
    <row r="51" spans="1:11" ht="12.75" customHeight="1">
      <c r="A51" s="205" t="s">
        <v>176</v>
      </c>
      <c r="B51" s="206"/>
      <c r="C51" s="206"/>
      <c r="D51" s="206"/>
      <c r="E51" s="206"/>
      <c r="F51" s="206"/>
      <c r="G51" s="206"/>
      <c r="H51" s="206"/>
      <c r="I51" s="55"/>
      <c r="J51" s="55"/>
      <c r="K51" s="134"/>
    </row>
    <row r="52" spans="1:11" ht="12.75">
      <c r="A52" s="255" t="s">
        <v>220</v>
      </c>
      <c r="B52" s="256"/>
      <c r="C52" s="256"/>
      <c r="D52" s="256"/>
      <c r="E52" s="256"/>
      <c r="F52" s="256"/>
      <c r="G52" s="256"/>
      <c r="H52" s="257"/>
      <c r="I52" s="1">
        <v>155</v>
      </c>
      <c r="J52" s="7">
        <f>+J47</f>
        <v>336657721</v>
      </c>
      <c r="K52" s="7">
        <f>+K47</f>
        <v>231979074</v>
      </c>
    </row>
    <row r="53" spans="1:11" ht="12.75">
      <c r="A53" s="255" t="s">
        <v>221</v>
      </c>
      <c r="B53" s="256"/>
      <c r="C53" s="256"/>
      <c r="D53" s="256"/>
      <c r="E53" s="256"/>
      <c r="F53" s="256"/>
      <c r="G53" s="256"/>
      <c r="H53" s="257"/>
      <c r="I53" s="1">
        <v>156</v>
      </c>
      <c r="J53" s="8"/>
      <c r="K53" s="8"/>
    </row>
    <row r="54" spans="1:11" ht="12.75" customHeight="1">
      <c r="A54" s="225" t="s">
        <v>178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58"/>
    </row>
    <row r="55" spans="1:11" ht="12.75">
      <c r="A55" s="205" t="s">
        <v>192</v>
      </c>
      <c r="B55" s="206"/>
      <c r="C55" s="206"/>
      <c r="D55" s="206"/>
      <c r="E55" s="206"/>
      <c r="F55" s="206"/>
      <c r="G55" s="206"/>
      <c r="H55" s="207"/>
      <c r="I55" s="9">
        <v>157</v>
      </c>
      <c r="J55" s="6">
        <f>+J52</f>
        <v>336657721</v>
      </c>
      <c r="K55" s="6">
        <f>+K52</f>
        <v>231979074</v>
      </c>
    </row>
    <row r="56" spans="1:11" ht="12.75">
      <c r="A56" s="208" t="s">
        <v>209</v>
      </c>
      <c r="B56" s="209"/>
      <c r="C56" s="209"/>
      <c r="D56" s="209"/>
      <c r="E56" s="209"/>
      <c r="F56" s="209"/>
      <c r="G56" s="209"/>
      <c r="H56" s="210"/>
      <c r="I56" s="1">
        <v>158</v>
      </c>
      <c r="J56" s="53">
        <f>SUM(J57:J63)</f>
        <v>-34190767</v>
      </c>
      <c r="K56" s="53">
        <f>SUM(K57:K63)</f>
        <v>450979</v>
      </c>
    </row>
    <row r="57" spans="1:11" ht="12.75">
      <c r="A57" s="208" t="s">
        <v>215</v>
      </c>
      <c r="B57" s="209"/>
      <c r="C57" s="209"/>
      <c r="D57" s="209"/>
      <c r="E57" s="209"/>
      <c r="F57" s="209"/>
      <c r="G57" s="209"/>
      <c r="H57" s="210"/>
      <c r="I57" s="1">
        <v>159</v>
      </c>
      <c r="J57" s="7"/>
      <c r="K57" s="7"/>
    </row>
    <row r="58" spans="1:11" ht="12.75">
      <c r="A58" s="252" t="s">
        <v>326</v>
      </c>
      <c r="B58" s="253"/>
      <c r="C58" s="253"/>
      <c r="D58" s="253"/>
      <c r="E58" s="253"/>
      <c r="F58" s="253"/>
      <c r="G58" s="253"/>
      <c r="H58" s="254"/>
      <c r="I58" s="1">
        <v>160</v>
      </c>
      <c r="J58" s="7"/>
      <c r="K58" s="7"/>
    </row>
    <row r="59" spans="1:11" ht="12.75" customHeight="1">
      <c r="A59" s="252" t="s">
        <v>327</v>
      </c>
      <c r="B59" s="253"/>
      <c r="C59" s="253"/>
      <c r="D59" s="253"/>
      <c r="E59" s="253"/>
      <c r="F59" s="253"/>
      <c r="G59" s="253"/>
      <c r="H59" s="254"/>
      <c r="I59" s="1">
        <v>161</v>
      </c>
      <c r="J59" s="7">
        <v>-34190767</v>
      </c>
      <c r="K59" s="133">
        <v>450979</v>
      </c>
    </row>
    <row r="60" spans="1:11" ht="12.75">
      <c r="A60" s="208" t="s">
        <v>216</v>
      </c>
      <c r="B60" s="209"/>
      <c r="C60" s="209"/>
      <c r="D60" s="209"/>
      <c r="E60" s="209"/>
      <c r="F60" s="209"/>
      <c r="G60" s="209"/>
      <c r="H60" s="210"/>
      <c r="I60" s="1">
        <v>162</v>
      </c>
      <c r="J60" s="7"/>
      <c r="K60" s="7"/>
    </row>
    <row r="61" spans="1:11" ht="12.75">
      <c r="A61" s="208" t="s">
        <v>217</v>
      </c>
      <c r="B61" s="209"/>
      <c r="C61" s="209"/>
      <c r="D61" s="209"/>
      <c r="E61" s="209"/>
      <c r="F61" s="209"/>
      <c r="G61" s="209"/>
      <c r="H61" s="210"/>
      <c r="I61" s="1">
        <v>163</v>
      </c>
      <c r="J61" s="7"/>
      <c r="K61" s="7"/>
    </row>
    <row r="62" spans="1:11" ht="12.75">
      <c r="A62" s="208" t="s">
        <v>218</v>
      </c>
      <c r="B62" s="209"/>
      <c r="C62" s="209"/>
      <c r="D62" s="209"/>
      <c r="E62" s="209"/>
      <c r="F62" s="209"/>
      <c r="G62" s="209"/>
      <c r="H62" s="210"/>
      <c r="I62" s="1">
        <v>164</v>
      </c>
      <c r="J62" s="7"/>
      <c r="K62" s="7"/>
    </row>
    <row r="63" spans="1:11" ht="12.75">
      <c r="A63" s="208" t="s">
        <v>219</v>
      </c>
      <c r="B63" s="209"/>
      <c r="C63" s="209"/>
      <c r="D63" s="209"/>
      <c r="E63" s="209"/>
      <c r="F63" s="209"/>
      <c r="G63" s="209"/>
      <c r="H63" s="210"/>
      <c r="I63" s="1">
        <v>165</v>
      </c>
      <c r="J63" s="7"/>
      <c r="K63" s="7"/>
    </row>
    <row r="64" spans="1:11" ht="12.75">
      <c r="A64" s="208" t="s">
        <v>210</v>
      </c>
      <c r="B64" s="209"/>
      <c r="C64" s="209"/>
      <c r="D64" s="209"/>
      <c r="E64" s="209"/>
      <c r="F64" s="209"/>
      <c r="G64" s="209"/>
      <c r="H64" s="210"/>
      <c r="I64" s="1">
        <v>166</v>
      </c>
      <c r="J64" s="7">
        <v>-2726295</v>
      </c>
      <c r="K64" s="133">
        <v>90195</v>
      </c>
    </row>
    <row r="65" spans="1:11" ht="12.75" customHeight="1">
      <c r="A65" s="208" t="s">
        <v>328</v>
      </c>
      <c r="B65" s="209"/>
      <c r="C65" s="209"/>
      <c r="D65" s="209"/>
      <c r="E65" s="209"/>
      <c r="F65" s="209"/>
      <c r="G65" s="209"/>
      <c r="H65" s="210"/>
      <c r="I65" s="1">
        <v>167</v>
      </c>
      <c r="J65" s="53">
        <f>J56-J64</f>
        <v>-31464472</v>
      </c>
      <c r="K65" s="53">
        <f>K56-K64</f>
        <v>360784</v>
      </c>
    </row>
    <row r="66" spans="1:11" ht="12.75">
      <c r="A66" s="208" t="s">
        <v>182</v>
      </c>
      <c r="B66" s="209"/>
      <c r="C66" s="209"/>
      <c r="D66" s="209"/>
      <c r="E66" s="209"/>
      <c r="F66" s="209"/>
      <c r="G66" s="209"/>
      <c r="H66" s="210"/>
      <c r="I66" s="1">
        <v>168</v>
      </c>
      <c r="J66" s="61">
        <f>J55+J65</f>
        <v>305193249</v>
      </c>
      <c r="K66" s="61">
        <f>K55+K65</f>
        <v>232339858</v>
      </c>
    </row>
    <row r="67" spans="1:11" ht="12.75" customHeight="1">
      <c r="A67" s="266" t="s">
        <v>298</v>
      </c>
      <c r="B67" s="267"/>
      <c r="C67" s="267"/>
      <c r="D67" s="267"/>
      <c r="E67" s="267"/>
      <c r="F67" s="267"/>
      <c r="G67" s="267"/>
      <c r="H67" s="267"/>
      <c r="I67" s="267"/>
      <c r="J67" s="267"/>
      <c r="K67" s="268"/>
    </row>
    <row r="68" spans="1:11" ht="12.75" customHeight="1">
      <c r="A68" s="269" t="s">
        <v>177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1"/>
    </row>
    <row r="69" spans="1:11" ht="12.75">
      <c r="A69" s="255" t="s">
        <v>220</v>
      </c>
      <c r="B69" s="256"/>
      <c r="C69" s="256"/>
      <c r="D69" s="256"/>
      <c r="E69" s="256"/>
      <c r="F69" s="256"/>
      <c r="G69" s="256"/>
      <c r="H69" s="257"/>
      <c r="I69" s="1">
        <v>169</v>
      </c>
      <c r="J69" s="7"/>
      <c r="K69" s="7"/>
    </row>
    <row r="70" spans="1:11" ht="12.75">
      <c r="A70" s="263" t="s">
        <v>221</v>
      </c>
      <c r="B70" s="264"/>
      <c r="C70" s="264"/>
      <c r="D70" s="264"/>
      <c r="E70" s="264"/>
      <c r="F70" s="264"/>
      <c r="G70" s="264"/>
      <c r="H70" s="265"/>
      <c r="I70" s="4">
        <v>170</v>
      </c>
      <c r="J70" s="8"/>
      <c r="K70" s="8"/>
    </row>
  </sheetData>
  <sheetProtection/>
  <mergeCells count="70">
    <mergeCell ref="A2:K2"/>
    <mergeCell ref="A1:K1"/>
    <mergeCell ref="A70:H70"/>
    <mergeCell ref="A64:H64"/>
    <mergeCell ref="A65:H65"/>
    <mergeCell ref="A66:H66"/>
    <mergeCell ref="A67:K67"/>
    <mergeCell ref="A68:K68"/>
    <mergeCell ref="A61:H61"/>
    <mergeCell ref="A62:H62"/>
    <mergeCell ref="A63:H63"/>
    <mergeCell ref="A69:H69"/>
    <mergeCell ref="A57:H57"/>
    <mergeCell ref="A58:H58"/>
    <mergeCell ref="A59:H59"/>
    <mergeCell ref="A60:H60"/>
    <mergeCell ref="A53:H53"/>
    <mergeCell ref="A55:H55"/>
    <mergeCell ref="A54:K54"/>
    <mergeCell ref="A56:H56"/>
    <mergeCell ref="A49:H49"/>
    <mergeCell ref="A50:K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3:K3"/>
    <mergeCell ref="A4:H4"/>
    <mergeCell ref="A5:H5"/>
    <mergeCell ref="A6:H6"/>
    <mergeCell ref="A7:H7"/>
    <mergeCell ref="A8:H8"/>
  </mergeCells>
  <conditionalFormatting sqref="K59">
    <cfRule type="cellIs" priority="2" dxfId="1" operator="notEqual" stopIfTrue="1">
      <formula>ROUND(K59,0)</formula>
    </cfRule>
  </conditionalFormatting>
  <conditionalFormatting sqref="K64">
    <cfRule type="cellIs" priority="1" dxfId="1" operator="notEqual" stopIfTrue="1">
      <formula>ROUND(K64,0)</formula>
    </cfRule>
  </conditionalFormatting>
  <dataValidations count="3">
    <dataValidation allowBlank="1" sqref="B28:H65536 J21:J22 J26:J27 J32:J33 J37:J45 J47:J58 J60:J63 J65:J65536 J15 J9:J11 A1:A65536 J1:J6 I1:I65536 B1:H26 K1:IV65536"/>
    <dataValidation type="whole" operator="notEqual" allowBlank="1" showInputMessage="1" showErrorMessage="1" errorTitle="Pogrešan unos" error="Mogu se unijeti samo cjelobrojne vrijednosti." sqref="J46 J59 J6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J8 J12:J14 J16:J20 J23:J25 J28:J31 J34:J36">
      <formula1>0</formula1>
    </dataValidation>
  </dataValidation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9" width="9.140625" style="52" customWidth="1"/>
    <col min="10" max="10" width="10.421875" style="52" customWidth="1"/>
    <col min="11" max="11" width="12.00390625" style="52" bestFit="1" customWidth="1"/>
    <col min="12" max="12" width="10.8515625" style="52" bestFit="1" customWidth="1"/>
    <col min="13" max="16384" width="9.140625" style="52" customWidth="1"/>
  </cols>
  <sheetData>
    <row r="1" spans="1:11" ht="12.75" customHeight="1">
      <c r="A1" s="275" t="s">
        <v>154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76" t="s">
        <v>338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2" t="s">
        <v>320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22.5">
      <c r="A4" s="277" t="s">
        <v>50</v>
      </c>
      <c r="B4" s="277"/>
      <c r="C4" s="277"/>
      <c r="D4" s="277"/>
      <c r="E4" s="277"/>
      <c r="F4" s="277"/>
      <c r="G4" s="277"/>
      <c r="H4" s="277"/>
      <c r="I4" s="65" t="s">
        <v>265</v>
      </c>
      <c r="J4" s="66" t="s">
        <v>301</v>
      </c>
      <c r="K4" s="66" t="s">
        <v>302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67">
        <v>2</v>
      </c>
      <c r="J5" s="68" t="s">
        <v>269</v>
      </c>
      <c r="K5" s="68" t="s">
        <v>270</v>
      </c>
    </row>
    <row r="6" spans="1:11" ht="12.75">
      <c r="A6" s="225" t="s">
        <v>146</v>
      </c>
      <c r="B6" s="236"/>
      <c r="C6" s="236"/>
      <c r="D6" s="236"/>
      <c r="E6" s="236"/>
      <c r="F6" s="236"/>
      <c r="G6" s="236"/>
      <c r="H6" s="236"/>
      <c r="I6" s="279"/>
      <c r="J6" s="279"/>
      <c r="K6" s="280"/>
    </row>
    <row r="7" spans="1:11" ht="12.75">
      <c r="A7" s="219" t="s">
        <v>32</v>
      </c>
      <c r="B7" s="220"/>
      <c r="C7" s="220"/>
      <c r="D7" s="220"/>
      <c r="E7" s="220"/>
      <c r="F7" s="220"/>
      <c r="G7" s="220"/>
      <c r="H7" s="220"/>
      <c r="I7" s="1">
        <v>1</v>
      </c>
      <c r="J7" s="7">
        <v>265058509</v>
      </c>
      <c r="K7" s="7">
        <v>217709622</v>
      </c>
    </row>
    <row r="8" spans="1:11" ht="12.75">
      <c r="A8" s="219" t="s">
        <v>33</v>
      </c>
      <c r="B8" s="220"/>
      <c r="C8" s="220"/>
      <c r="D8" s="220"/>
      <c r="E8" s="220"/>
      <c r="F8" s="220"/>
      <c r="G8" s="220"/>
      <c r="H8" s="220"/>
      <c r="I8" s="1">
        <v>2</v>
      </c>
      <c r="J8" s="7">
        <v>243228097</v>
      </c>
      <c r="K8" s="7">
        <v>283465961</v>
      </c>
    </row>
    <row r="9" spans="1:11" ht="12.75">
      <c r="A9" s="219" t="s">
        <v>34</v>
      </c>
      <c r="B9" s="220"/>
      <c r="C9" s="220"/>
      <c r="D9" s="220"/>
      <c r="E9" s="220"/>
      <c r="F9" s="220"/>
      <c r="G9" s="220"/>
      <c r="H9" s="220"/>
      <c r="I9" s="1">
        <v>3</v>
      </c>
      <c r="J9" s="7">
        <v>46934088</v>
      </c>
      <c r="K9" s="7"/>
    </row>
    <row r="10" spans="1:11" ht="12.75">
      <c r="A10" s="219" t="s">
        <v>35</v>
      </c>
      <c r="B10" s="220"/>
      <c r="C10" s="220"/>
      <c r="D10" s="220"/>
      <c r="E10" s="220"/>
      <c r="F10" s="220"/>
      <c r="G10" s="220"/>
      <c r="H10" s="220"/>
      <c r="I10" s="1">
        <v>4</v>
      </c>
      <c r="J10" s="7">
        <v>14593148</v>
      </c>
      <c r="K10" s="7">
        <v>33893766</v>
      </c>
    </row>
    <row r="11" spans="1:11" ht="12.75">
      <c r="A11" s="219" t="s">
        <v>36</v>
      </c>
      <c r="B11" s="220"/>
      <c r="C11" s="220"/>
      <c r="D11" s="220"/>
      <c r="E11" s="220"/>
      <c r="F11" s="220"/>
      <c r="G11" s="220"/>
      <c r="H11" s="220"/>
      <c r="I11" s="1">
        <v>5</v>
      </c>
      <c r="J11" s="7"/>
      <c r="K11" s="7"/>
    </row>
    <row r="12" spans="1:11" ht="12.75">
      <c r="A12" s="219" t="s">
        <v>42</v>
      </c>
      <c r="B12" s="220"/>
      <c r="C12" s="220"/>
      <c r="D12" s="220"/>
      <c r="E12" s="220"/>
      <c r="F12" s="220"/>
      <c r="G12" s="220"/>
      <c r="H12" s="220"/>
      <c r="I12" s="1">
        <v>6</v>
      </c>
      <c r="J12" s="7">
        <v>25127818</v>
      </c>
      <c r="K12" s="7">
        <f>116466907+188500</f>
        <v>116655407</v>
      </c>
    </row>
    <row r="13" spans="1:11" ht="12.75">
      <c r="A13" s="208" t="s">
        <v>147</v>
      </c>
      <c r="B13" s="209"/>
      <c r="C13" s="209"/>
      <c r="D13" s="209"/>
      <c r="E13" s="209"/>
      <c r="F13" s="209"/>
      <c r="G13" s="209"/>
      <c r="H13" s="209"/>
      <c r="I13" s="1">
        <v>7</v>
      </c>
      <c r="J13" s="53">
        <f>SUM(J7:J12)</f>
        <v>594941660</v>
      </c>
      <c r="K13" s="53">
        <f>SUM(K7:K12)</f>
        <v>651724756</v>
      </c>
    </row>
    <row r="14" spans="1:11" ht="12.75">
      <c r="A14" s="219" t="s">
        <v>43</v>
      </c>
      <c r="B14" s="220"/>
      <c r="C14" s="220"/>
      <c r="D14" s="220"/>
      <c r="E14" s="220"/>
      <c r="F14" s="220"/>
      <c r="G14" s="220"/>
      <c r="H14" s="220"/>
      <c r="I14" s="1">
        <v>8</v>
      </c>
      <c r="J14" s="7"/>
      <c r="K14" s="7">
        <v>18210357</v>
      </c>
    </row>
    <row r="15" spans="1:11" ht="12.75">
      <c r="A15" s="219" t="s">
        <v>44</v>
      </c>
      <c r="B15" s="220"/>
      <c r="C15" s="220"/>
      <c r="D15" s="220"/>
      <c r="E15" s="220"/>
      <c r="F15" s="220"/>
      <c r="G15" s="220"/>
      <c r="H15" s="220"/>
      <c r="I15" s="1">
        <v>9</v>
      </c>
      <c r="J15" s="7"/>
      <c r="K15" s="7"/>
    </row>
    <row r="16" spans="1:11" ht="12.75">
      <c r="A16" s="219" t="s">
        <v>45</v>
      </c>
      <c r="B16" s="220"/>
      <c r="C16" s="220"/>
      <c r="D16" s="220"/>
      <c r="E16" s="220"/>
      <c r="F16" s="220"/>
      <c r="G16" s="220"/>
      <c r="H16" s="220"/>
      <c r="I16" s="1">
        <v>10</v>
      </c>
      <c r="J16" s="7">
        <v>8492350</v>
      </c>
      <c r="K16" s="7">
        <v>5659961</v>
      </c>
    </row>
    <row r="17" spans="1:11" ht="12.75">
      <c r="A17" s="219" t="s">
        <v>46</v>
      </c>
      <c r="B17" s="220"/>
      <c r="C17" s="220"/>
      <c r="D17" s="220"/>
      <c r="E17" s="220"/>
      <c r="F17" s="220"/>
      <c r="G17" s="220"/>
      <c r="H17" s="220"/>
      <c r="I17" s="1">
        <v>11</v>
      </c>
      <c r="J17" s="7">
        <v>6570060</v>
      </c>
      <c r="K17" s="7"/>
    </row>
    <row r="18" spans="1:11" ht="12.75">
      <c r="A18" s="208" t="s">
        <v>148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3">
        <f>SUM(J14:J17)</f>
        <v>15062410</v>
      </c>
      <c r="K18" s="53">
        <f>SUM(K14:K17)</f>
        <v>23870318</v>
      </c>
    </row>
    <row r="19" spans="1:11" ht="12.75">
      <c r="A19" s="208" t="s">
        <v>329</v>
      </c>
      <c r="B19" s="209"/>
      <c r="C19" s="209"/>
      <c r="D19" s="209"/>
      <c r="E19" s="209"/>
      <c r="F19" s="209"/>
      <c r="G19" s="209"/>
      <c r="H19" s="210"/>
      <c r="I19" s="1">
        <v>13</v>
      </c>
      <c r="J19" s="53">
        <f>IF(J13&gt;J18,J13-J18,0)</f>
        <v>579879250</v>
      </c>
      <c r="K19" s="53">
        <f>IF(K13&gt;K18,K13-K18,0)</f>
        <v>627854438</v>
      </c>
    </row>
    <row r="20" spans="1:11" ht="12.75">
      <c r="A20" s="222" t="s">
        <v>330</v>
      </c>
      <c r="B20" s="223"/>
      <c r="C20" s="223"/>
      <c r="D20" s="223"/>
      <c r="E20" s="223"/>
      <c r="F20" s="223"/>
      <c r="G20" s="223"/>
      <c r="H20" s="224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225" t="s">
        <v>149</v>
      </c>
      <c r="B21" s="236"/>
      <c r="C21" s="236"/>
      <c r="D21" s="236"/>
      <c r="E21" s="236"/>
      <c r="F21" s="236"/>
      <c r="G21" s="236"/>
      <c r="H21" s="236"/>
      <c r="I21" s="279"/>
      <c r="J21" s="279"/>
      <c r="K21" s="280"/>
    </row>
    <row r="22" spans="1:11" ht="12.75">
      <c r="A22" s="219" t="s">
        <v>168</v>
      </c>
      <c r="B22" s="220"/>
      <c r="C22" s="220"/>
      <c r="D22" s="220"/>
      <c r="E22" s="220"/>
      <c r="F22" s="220"/>
      <c r="G22" s="220"/>
      <c r="H22" s="220"/>
      <c r="I22" s="1">
        <v>15</v>
      </c>
      <c r="J22" s="7"/>
      <c r="K22" s="7"/>
    </row>
    <row r="23" spans="1:11" ht="12.75">
      <c r="A23" s="219" t="s">
        <v>169</v>
      </c>
      <c r="B23" s="220"/>
      <c r="C23" s="220"/>
      <c r="D23" s="220"/>
      <c r="E23" s="220"/>
      <c r="F23" s="220"/>
      <c r="G23" s="220"/>
      <c r="H23" s="220"/>
      <c r="I23" s="1">
        <v>16</v>
      </c>
      <c r="J23" s="7"/>
      <c r="K23" s="135">
        <f>218112773-188500</f>
        <v>217924273</v>
      </c>
    </row>
    <row r="24" spans="1:11" ht="12.75">
      <c r="A24" s="219" t="s">
        <v>170</v>
      </c>
      <c r="B24" s="220"/>
      <c r="C24" s="220"/>
      <c r="D24" s="220"/>
      <c r="E24" s="220"/>
      <c r="F24" s="220"/>
      <c r="G24" s="220"/>
      <c r="H24" s="220"/>
      <c r="I24" s="1">
        <v>17</v>
      </c>
      <c r="J24" s="7"/>
      <c r="K24" s="7"/>
    </row>
    <row r="25" spans="1:11" ht="12.75">
      <c r="A25" s="219" t="s">
        <v>171</v>
      </c>
      <c r="B25" s="220"/>
      <c r="C25" s="220"/>
      <c r="D25" s="220"/>
      <c r="E25" s="220"/>
      <c r="F25" s="220"/>
      <c r="G25" s="220"/>
      <c r="H25" s="220"/>
      <c r="I25" s="1">
        <v>18</v>
      </c>
      <c r="J25" s="7"/>
      <c r="K25" s="7"/>
    </row>
    <row r="26" spans="1:11" ht="12.75">
      <c r="A26" s="219" t="s">
        <v>172</v>
      </c>
      <c r="B26" s="220"/>
      <c r="C26" s="220"/>
      <c r="D26" s="220"/>
      <c r="E26" s="220"/>
      <c r="F26" s="220"/>
      <c r="G26" s="220"/>
      <c r="H26" s="220"/>
      <c r="I26" s="1">
        <v>19</v>
      </c>
      <c r="J26" s="7">
        <v>26295898</v>
      </c>
      <c r="K26" s="135">
        <v>1254172</v>
      </c>
    </row>
    <row r="27" spans="1:11" ht="12.75">
      <c r="A27" s="208" t="s">
        <v>158</v>
      </c>
      <c r="B27" s="209"/>
      <c r="C27" s="209"/>
      <c r="D27" s="209"/>
      <c r="E27" s="209"/>
      <c r="F27" s="209"/>
      <c r="G27" s="209"/>
      <c r="H27" s="209"/>
      <c r="I27" s="1">
        <v>20</v>
      </c>
      <c r="J27" s="53">
        <f>SUM(J22:J26)</f>
        <v>26295898</v>
      </c>
      <c r="K27" s="53">
        <f>SUM(K22:K26)</f>
        <v>219178445</v>
      </c>
    </row>
    <row r="28" spans="1:11" ht="12.75">
      <c r="A28" s="219" t="s">
        <v>106</v>
      </c>
      <c r="B28" s="220"/>
      <c r="C28" s="220"/>
      <c r="D28" s="220"/>
      <c r="E28" s="220"/>
      <c r="F28" s="220"/>
      <c r="G28" s="220"/>
      <c r="H28" s="220"/>
      <c r="I28" s="1">
        <v>21</v>
      </c>
      <c r="J28" s="7">
        <v>343698596</v>
      </c>
      <c r="K28" s="135">
        <v>1101302858</v>
      </c>
    </row>
    <row r="29" spans="1:11" ht="12.75">
      <c r="A29" s="219" t="s">
        <v>107</v>
      </c>
      <c r="B29" s="220"/>
      <c r="C29" s="220"/>
      <c r="D29" s="220"/>
      <c r="E29" s="220"/>
      <c r="F29" s="220"/>
      <c r="G29" s="220"/>
      <c r="H29" s="220"/>
      <c r="I29" s="1">
        <v>22</v>
      </c>
      <c r="J29" s="7"/>
      <c r="K29" s="7"/>
    </row>
    <row r="30" spans="1:11" ht="12.75">
      <c r="A30" s="219" t="s">
        <v>14</v>
      </c>
      <c r="B30" s="220"/>
      <c r="C30" s="220"/>
      <c r="D30" s="220"/>
      <c r="E30" s="220"/>
      <c r="F30" s="220"/>
      <c r="G30" s="220"/>
      <c r="H30" s="220"/>
      <c r="I30" s="1">
        <v>23</v>
      </c>
      <c r="J30" s="7">
        <v>293121185</v>
      </c>
      <c r="K30" s="7"/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53">
        <f>SUM(J28:J30)</f>
        <v>636819781</v>
      </c>
      <c r="K31" s="53">
        <f>SUM(K28:K30)</f>
        <v>1101302858</v>
      </c>
    </row>
    <row r="32" spans="1:11" ht="12.75">
      <c r="A32" s="208" t="s">
        <v>331</v>
      </c>
      <c r="B32" s="209"/>
      <c r="C32" s="209"/>
      <c r="D32" s="209"/>
      <c r="E32" s="209"/>
      <c r="F32" s="209"/>
      <c r="G32" s="209"/>
      <c r="H32" s="210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22" t="s">
        <v>332</v>
      </c>
      <c r="B33" s="223"/>
      <c r="C33" s="223"/>
      <c r="D33" s="223"/>
      <c r="E33" s="223"/>
      <c r="F33" s="223"/>
      <c r="G33" s="223"/>
      <c r="H33" s="224"/>
      <c r="I33" s="1">
        <v>26</v>
      </c>
      <c r="J33" s="53">
        <f>IF(J31&gt;J27,J31-J27,0)</f>
        <v>610523883</v>
      </c>
      <c r="K33" s="53">
        <f>IF(K31&gt;K27,K31-K27,0)</f>
        <v>882124413</v>
      </c>
    </row>
    <row r="34" spans="1:11" ht="12.75">
      <c r="A34" s="225" t="s">
        <v>150</v>
      </c>
      <c r="B34" s="236"/>
      <c r="C34" s="236"/>
      <c r="D34" s="236"/>
      <c r="E34" s="236"/>
      <c r="F34" s="236"/>
      <c r="G34" s="236"/>
      <c r="H34" s="236"/>
      <c r="I34" s="279"/>
      <c r="J34" s="279"/>
      <c r="K34" s="280"/>
    </row>
    <row r="35" spans="1:11" ht="12.75">
      <c r="A35" s="219" t="s">
        <v>164</v>
      </c>
      <c r="B35" s="220"/>
      <c r="C35" s="220"/>
      <c r="D35" s="220"/>
      <c r="E35" s="220"/>
      <c r="F35" s="220"/>
      <c r="G35" s="220"/>
      <c r="H35" s="220"/>
      <c r="I35" s="1">
        <v>27</v>
      </c>
      <c r="J35" s="130"/>
      <c r="K35" s="7">
        <v>1640051</v>
      </c>
    </row>
    <row r="36" spans="1:11" ht="12.75">
      <c r="A36" s="219" t="s">
        <v>25</v>
      </c>
      <c r="B36" s="220"/>
      <c r="C36" s="220"/>
      <c r="D36" s="220"/>
      <c r="E36" s="220"/>
      <c r="F36" s="220"/>
      <c r="G36" s="220"/>
      <c r="H36" s="220"/>
      <c r="I36" s="1">
        <v>28</v>
      </c>
      <c r="J36" s="7">
        <v>618507365</v>
      </c>
      <c r="K36" s="7">
        <v>414616346</v>
      </c>
    </row>
    <row r="37" spans="1:11" ht="12.75">
      <c r="A37" s="219" t="s">
        <v>26</v>
      </c>
      <c r="B37" s="220"/>
      <c r="C37" s="220"/>
      <c r="D37" s="220"/>
      <c r="E37" s="220"/>
      <c r="F37" s="220"/>
      <c r="G37" s="220"/>
      <c r="H37" s="220"/>
      <c r="I37" s="1">
        <v>29</v>
      </c>
      <c r="J37" s="7"/>
      <c r="K37" s="7">
        <v>360783</v>
      </c>
    </row>
    <row r="38" spans="1:11" ht="12.75">
      <c r="A38" s="208" t="s">
        <v>59</v>
      </c>
      <c r="B38" s="209"/>
      <c r="C38" s="209"/>
      <c r="D38" s="209"/>
      <c r="E38" s="209"/>
      <c r="F38" s="209"/>
      <c r="G38" s="209"/>
      <c r="H38" s="209"/>
      <c r="I38" s="1">
        <v>30</v>
      </c>
      <c r="J38" s="53">
        <f>SUM(J36:J37)</f>
        <v>618507365</v>
      </c>
      <c r="K38" s="7">
        <f>SUM(K35:K37)</f>
        <v>416617180</v>
      </c>
    </row>
    <row r="39" spans="1:11" ht="12.75">
      <c r="A39" s="219" t="s">
        <v>27</v>
      </c>
      <c r="B39" s="220"/>
      <c r="C39" s="220"/>
      <c r="D39" s="220"/>
      <c r="E39" s="220"/>
      <c r="F39" s="220"/>
      <c r="G39" s="220"/>
      <c r="H39" s="220"/>
      <c r="I39" s="1">
        <v>31</v>
      </c>
      <c r="J39" s="7">
        <v>546673519</v>
      </c>
      <c r="K39" s="7"/>
    </row>
    <row r="40" spans="1:11" ht="12.75">
      <c r="A40" s="219" t="s">
        <v>28</v>
      </c>
      <c r="B40" s="220"/>
      <c r="C40" s="220"/>
      <c r="D40" s="220"/>
      <c r="E40" s="220"/>
      <c r="F40" s="220"/>
      <c r="G40" s="220"/>
      <c r="H40" s="220"/>
      <c r="I40" s="1">
        <v>32</v>
      </c>
      <c r="J40" s="7">
        <v>38297245</v>
      </c>
      <c r="K40" s="7"/>
    </row>
    <row r="41" spans="1:11" ht="12.75">
      <c r="A41" s="219" t="s">
        <v>29</v>
      </c>
      <c r="B41" s="220"/>
      <c r="C41" s="220"/>
      <c r="D41" s="220"/>
      <c r="E41" s="220"/>
      <c r="F41" s="220"/>
      <c r="G41" s="220"/>
      <c r="H41" s="220"/>
      <c r="I41" s="1">
        <v>33</v>
      </c>
      <c r="J41" s="7"/>
      <c r="K41" s="53"/>
    </row>
    <row r="42" spans="1:11" ht="12.75">
      <c r="A42" s="219" t="s">
        <v>30</v>
      </c>
      <c r="B42" s="220"/>
      <c r="C42" s="220"/>
      <c r="D42" s="220"/>
      <c r="E42" s="220"/>
      <c r="F42" s="220"/>
      <c r="G42" s="220"/>
      <c r="H42" s="220"/>
      <c r="I42" s="1">
        <v>34</v>
      </c>
      <c r="J42" s="7">
        <v>36708367</v>
      </c>
      <c r="K42" s="7">
        <v>98342353</v>
      </c>
    </row>
    <row r="43" spans="1:11" ht="12.75">
      <c r="A43" s="219" t="s">
        <v>31</v>
      </c>
      <c r="B43" s="220"/>
      <c r="C43" s="220"/>
      <c r="D43" s="220"/>
      <c r="E43" s="220"/>
      <c r="F43" s="220"/>
      <c r="G43" s="220"/>
      <c r="H43" s="220"/>
      <c r="I43" s="1">
        <v>35</v>
      </c>
      <c r="J43" s="7">
        <v>30332984</v>
      </c>
      <c r="K43" s="7">
        <v>64251739</v>
      </c>
    </row>
    <row r="44" spans="1:11" ht="12.75">
      <c r="A44" s="208" t="s">
        <v>60</v>
      </c>
      <c r="B44" s="209"/>
      <c r="C44" s="209"/>
      <c r="D44" s="209"/>
      <c r="E44" s="209"/>
      <c r="F44" s="209"/>
      <c r="G44" s="209"/>
      <c r="H44" s="209"/>
      <c r="I44" s="1">
        <v>36</v>
      </c>
      <c r="J44" s="53">
        <f>SUM(J39:J43)</f>
        <v>652012115</v>
      </c>
      <c r="K44" s="7">
        <f>SUM(K39:K43)</f>
        <v>162594092</v>
      </c>
    </row>
    <row r="45" spans="1:11" ht="12.75">
      <c r="A45" s="252" t="s">
        <v>333</v>
      </c>
      <c r="B45" s="253"/>
      <c r="C45" s="253"/>
      <c r="D45" s="253"/>
      <c r="E45" s="253"/>
      <c r="F45" s="253"/>
      <c r="G45" s="253"/>
      <c r="H45" s="254"/>
      <c r="I45" s="1">
        <v>37</v>
      </c>
      <c r="J45" s="53">
        <f>IF(J38&gt;J44,J38-J44,0)</f>
        <v>0</v>
      </c>
      <c r="K45" s="7">
        <f>IF(K38&gt;K44,K38-K44,0)</f>
        <v>254023088</v>
      </c>
    </row>
    <row r="46" spans="1:11" ht="12.75">
      <c r="A46" s="252" t="s">
        <v>334</v>
      </c>
      <c r="B46" s="253"/>
      <c r="C46" s="253"/>
      <c r="D46" s="253"/>
      <c r="E46" s="253"/>
      <c r="F46" s="253"/>
      <c r="G46" s="253"/>
      <c r="H46" s="254"/>
      <c r="I46" s="1">
        <v>38</v>
      </c>
      <c r="J46" s="53">
        <f>IF(J44&gt;J38,J44-J38,0)</f>
        <v>33504750</v>
      </c>
      <c r="K46" s="53">
        <f>IF(K44&gt;K38,K44-K38,0)</f>
        <v>0</v>
      </c>
    </row>
    <row r="47" spans="1:12" ht="12.75">
      <c r="A47" s="219" t="s">
        <v>61</v>
      </c>
      <c r="B47" s="220"/>
      <c r="C47" s="220"/>
      <c r="D47" s="220"/>
      <c r="E47" s="220"/>
      <c r="F47" s="220"/>
      <c r="G47" s="220"/>
      <c r="H47" s="220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  <c r="L47" s="125"/>
    </row>
    <row r="48" spans="1:12" ht="12.75">
      <c r="A48" s="219" t="s">
        <v>62</v>
      </c>
      <c r="B48" s="220"/>
      <c r="C48" s="220"/>
      <c r="D48" s="220"/>
      <c r="E48" s="220"/>
      <c r="F48" s="220"/>
      <c r="G48" s="220"/>
      <c r="H48" s="220"/>
      <c r="I48" s="1">
        <v>40</v>
      </c>
      <c r="J48" s="53">
        <f>IF(J20-J19+J33-J32+J46-J45&gt;0,J20-J19+J33-J32+J46-J45,0)</f>
        <v>64149383</v>
      </c>
      <c r="K48" s="53">
        <f>IF(K20-K19+K33-K32+K46-K45&gt;0,K20-K19+K33-K32+K46-K45,0)</f>
        <v>246887</v>
      </c>
      <c r="L48" s="125"/>
    </row>
    <row r="49" spans="1:11" ht="12.75">
      <c r="A49" s="219" t="s">
        <v>151</v>
      </c>
      <c r="B49" s="220"/>
      <c r="C49" s="220"/>
      <c r="D49" s="220"/>
      <c r="E49" s="220"/>
      <c r="F49" s="220"/>
      <c r="G49" s="220"/>
      <c r="H49" s="220"/>
      <c r="I49" s="1">
        <v>41</v>
      </c>
      <c r="J49" s="7">
        <v>301797080</v>
      </c>
      <c r="K49" s="135">
        <v>237647697</v>
      </c>
    </row>
    <row r="50" spans="1:11" ht="12.75">
      <c r="A50" s="219" t="s">
        <v>165</v>
      </c>
      <c r="B50" s="220"/>
      <c r="C50" s="220"/>
      <c r="D50" s="220"/>
      <c r="E50" s="220"/>
      <c r="F50" s="220"/>
      <c r="G50" s="220"/>
      <c r="H50" s="220"/>
      <c r="I50" s="1">
        <v>42</v>
      </c>
      <c r="J50" s="7"/>
      <c r="K50" s="7">
        <f>+K47</f>
        <v>0</v>
      </c>
    </row>
    <row r="51" spans="1:11" ht="12.75">
      <c r="A51" s="219" t="s">
        <v>166</v>
      </c>
      <c r="B51" s="220"/>
      <c r="C51" s="220"/>
      <c r="D51" s="220"/>
      <c r="E51" s="220"/>
      <c r="F51" s="220"/>
      <c r="G51" s="220"/>
      <c r="H51" s="220"/>
      <c r="I51" s="1">
        <v>43</v>
      </c>
      <c r="J51" s="7">
        <f>+J48</f>
        <v>64149383</v>
      </c>
      <c r="K51" s="7">
        <f>+K48</f>
        <v>246887</v>
      </c>
    </row>
    <row r="52" spans="1:11" ht="12.75">
      <c r="A52" s="241" t="s">
        <v>167</v>
      </c>
      <c r="B52" s="242"/>
      <c r="C52" s="242"/>
      <c r="D52" s="242"/>
      <c r="E52" s="242"/>
      <c r="F52" s="242"/>
      <c r="G52" s="242"/>
      <c r="H52" s="242"/>
      <c r="I52" s="4">
        <v>44</v>
      </c>
      <c r="J52" s="61">
        <f>J49+J50-J51</f>
        <v>237647697</v>
      </c>
      <c r="K52" s="61">
        <f>K49+K50-K51</f>
        <v>237400810</v>
      </c>
    </row>
    <row r="53" ht="12.75">
      <c r="K53" s="125">
        <f>+K52-Bilanca!K64</f>
        <v>0</v>
      </c>
    </row>
    <row r="54" ht="12.75">
      <c r="K54" s="127"/>
    </row>
    <row r="55" ht="12.75">
      <c r="K55" s="127"/>
    </row>
    <row r="56" ht="12.75">
      <c r="K56" s="128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65536 J1:J34 J36:J65536 K1:IV65536"/>
  </dataValidation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5" t="s">
        <v>185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81" t="s">
        <v>321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22.5">
      <c r="A4" s="277" t="s">
        <v>50</v>
      </c>
      <c r="B4" s="277"/>
      <c r="C4" s="277"/>
      <c r="D4" s="277"/>
      <c r="E4" s="277"/>
      <c r="F4" s="277"/>
      <c r="G4" s="277"/>
      <c r="H4" s="277"/>
      <c r="I4" s="65" t="s">
        <v>265</v>
      </c>
      <c r="J4" s="66" t="s">
        <v>301</v>
      </c>
      <c r="K4" s="66" t="s">
        <v>302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71">
        <v>2</v>
      </c>
      <c r="J5" s="72" t="s">
        <v>269</v>
      </c>
      <c r="K5" s="72" t="s">
        <v>270</v>
      </c>
    </row>
    <row r="6" spans="1:11" ht="12.75">
      <c r="A6" s="225" t="s">
        <v>146</v>
      </c>
      <c r="B6" s="236"/>
      <c r="C6" s="236"/>
      <c r="D6" s="236"/>
      <c r="E6" s="236"/>
      <c r="F6" s="236"/>
      <c r="G6" s="236"/>
      <c r="H6" s="236"/>
      <c r="I6" s="279"/>
      <c r="J6" s="279"/>
      <c r="K6" s="280"/>
    </row>
    <row r="7" spans="1:11" ht="12.75">
      <c r="A7" s="219" t="s">
        <v>187</v>
      </c>
      <c r="B7" s="220"/>
      <c r="C7" s="220"/>
      <c r="D7" s="220"/>
      <c r="E7" s="220"/>
      <c r="F7" s="220"/>
      <c r="G7" s="220"/>
      <c r="H7" s="220"/>
      <c r="I7" s="1">
        <v>1</v>
      </c>
      <c r="J7" s="5"/>
      <c r="K7" s="7"/>
    </row>
    <row r="8" spans="1:11" ht="12.75">
      <c r="A8" s="219" t="s">
        <v>110</v>
      </c>
      <c r="B8" s="220"/>
      <c r="C8" s="220"/>
      <c r="D8" s="220"/>
      <c r="E8" s="220"/>
      <c r="F8" s="220"/>
      <c r="G8" s="220"/>
      <c r="H8" s="220"/>
      <c r="I8" s="1">
        <v>2</v>
      </c>
      <c r="J8" s="5"/>
      <c r="K8" s="7"/>
    </row>
    <row r="9" spans="1:11" ht="12.75">
      <c r="A9" s="219" t="s">
        <v>111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112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113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08" t="s">
        <v>186</v>
      </c>
      <c r="B12" s="209"/>
      <c r="C12" s="209"/>
      <c r="D12" s="209"/>
      <c r="E12" s="209"/>
      <c r="F12" s="209"/>
      <c r="G12" s="209"/>
      <c r="H12" s="209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9" t="s">
        <v>114</v>
      </c>
      <c r="B13" s="220"/>
      <c r="C13" s="220"/>
      <c r="D13" s="220"/>
      <c r="E13" s="220"/>
      <c r="F13" s="220"/>
      <c r="G13" s="220"/>
      <c r="H13" s="220"/>
      <c r="I13" s="1">
        <v>7</v>
      </c>
      <c r="J13" s="5"/>
      <c r="K13" s="7"/>
    </row>
    <row r="14" spans="1:11" ht="12.75">
      <c r="A14" s="219" t="s">
        <v>115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/>
    </row>
    <row r="15" spans="1:11" ht="12.75">
      <c r="A15" s="219" t="s">
        <v>116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/>
    </row>
    <row r="16" spans="1:11" ht="12.75">
      <c r="A16" s="219" t="s">
        <v>117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118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ht="12.75">
      <c r="A18" s="219" t="s">
        <v>119</v>
      </c>
      <c r="B18" s="220"/>
      <c r="C18" s="220"/>
      <c r="D18" s="220"/>
      <c r="E18" s="220"/>
      <c r="F18" s="220"/>
      <c r="G18" s="220"/>
      <c r="H18" s="220"/>
      <c r="I18" s="1">
        <v>12</v>
      </c>
      <c r="J18" s="5"/>
      <c r="K18" s="7"/>
    </row>
    <row r="19" spans="1:11" ht="12.75">
      <c r="A19" s="208" t="s">
        <v>38</v>
      </c>
      <c r="B19" s="209"/>
      <c r="C19" s="209"/>
      <c r="D19" s="209"/>
      <c r="E19" s="209"/>
      <c r="F19" s="209"/>
      <c r="G19" s="209"/>
      <c r="H19" s="209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8" t="s">
        <v>99</v>
      </c>
      <c r="B20" s="284"/>
      <c r="C20" s="284"/>
      <c r="D20" s="284"/>
      <c r="E20" s="284"/>
      <c r="F20" s="284"/>
      <c r="G20" s="284"/>
      <c r="H20" s="285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2" t="s">
        <v>100</v>
      </c>
      <c r="B21" s="286"/>
      <c r="C21" s="286"/>
      <c r="D21" s="286"/>
      <c r="E21" s="286"/>
      <c r="F21" s="286"/>
      <c r="G21" s="286"/>
      <c r="H21" s="287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25" t="s">
        <v>149</v>
      </c>
      <c r="B22" s="236"/>
      <c r="C22" s="236"/>
      <c r="D22" s="236"/>
      <c r="E22" s="236"/>
      <c r="F22" s="236"/>
      <c r="G22" s="236"/>
      <c r="H22" s="236"/>
      <c r="I22" s="279"/>
      <c r="J22" s="279"/>
      <c r="K22" s="280"/>
    </row>
    <row r="23" spans="1:11" ht="12.75">
      <c r="A23" s="219" t="s">
        <v>155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156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303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304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19" t="s">
        <v>157</v>
      </c>
      <c r="B27" s="220"/>
      <c r="C27" s="220"/>
      <c r="D27" s="220"/>
      <c r="E27" s="220"/>
      <c r="F27" s="220"/>
      <c r="G27" s="220"/>
      <c r="H27" s="220"/>
      <c r="I27" s="1">
        <v>20</v>
      </c>
      <c r="J27" s="5"/>
      <c r="K27" s="7"/>
    </row>
    <row r="28" spans="1:11" ht="12.75">
      <c r="A28" s="208" t="s">
        <v>105</v>
      </c>
      <c r="B28" s="209"/>
      <c r="C28" s="209"/>
      <c r="D28" s="209"/>
      <c r="E28" s="209"/>
      <c r="F28" s="209"/>
      <c r="G28" s="209"/>
      <c r="H28" s="209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9" t="s">
        <v>2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3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ht="12.75">
      <c r="A31" s="219" t="s">
        <v>4</v>
      </c>
      <c r="B31" s="220"/>
      <c r="C31" s="220"/>
      <c r="D31" s="220"/>
      <c r="E31" s="220"/>
      <c r="F31" s="220"/>
      <c r="G31" s="220"/>
      <c r="H31" s="220"/>
      <c r="I31" s="1">
        <v>24</v>
      </c>
      <c r="J31" s="5"/>
      <c r="K31" s="7"/>
    </row>
    <row r="32" spans="1:11" ht="12.75">
      <c r="A32" s="208" t="s">
        <v>39</v>
      </c>
      <c r="B32" s="209"/>
      <c r="C32" s="209"/>
      <c r="D32" s="209"/>
      <c r="E32" s="209"/>
      <c r="F32" s="209"/>
      <c r="G32" s="209"/>
      <c r="H32" s="209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8" t="s">
        <v>101</v>
      </c>
      <c r="B33" s="209"/>
      <c r="C33" s="209"/>
      <c r="D33" s="209"/>
      <c r="E33" s="209"/>
      <c r="F33" s="209"/>
      <c r="G33" s="209"/>
      <c r="H33" s="209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8" t="s">
        <v>102</v>
      </c>
      <c r="B34" s="209"/>
      <c r="C34" s="209"/>
      <c r="D34" s="209"/>
      <c r="E34" s="209"/>
      <c r="F34" s="209"/>
      <c r="G34" s="209"/>
      <c r="H34" s="209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25" t="s">
        <v>150</v>
      </c>
      <c r="B35" s="236"/>
      <c r="C35" s="236"/>
      <c r="D35" s="236"/>
      <c r="E35" s="236"/>
      <c r="F35" s="236"/>
      <c r="G35" s="236"/>
      <c r="H35" s="236"/>
      <c r="I35" s="279">
        <v>0</v>
      </c>
      <c r="J35" s="279"/>
      <c r="K35" s="280"/>
    </row>
    <row r="36" spans="1:11" ht="12.75">
      <c r="A36" s="219" t="s">
        <v>164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</row>
    <row r="37" spans="1:11" ht="12.75">
      <c r="A37" s="219" t="s">
        <v>25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19" t="s">
        <v>26</v>
      </c>
      <c r="B38" s="220"/>
      <c r="C38" s="220"/>
      <c r="D38" s="220"/>
      <c r="E38" s="220"/>
      <c r="F38" s="220"/>
      <c r="G38" s="220"/>
      <c r="H38" s="220"/>
      <c r="I38" s="1">
        <v>30</v>
      </c>
      <c r="J38" s="5"/>
      <c r="K38" s="7"/>
    </row>
    <row r="39" spans="1:11" ht="12.75">
      <c r="A39" s="208" t="s">
        <v>40</v>
      </c>
      <c r="B39" s="209"/>
      <c r="C39" s="209"/>
      <c r="D39" s="209"/>
      <c r="E39" s="209"/>
      <c r="F39" s="209"/>
      <c r="G39" s="209"/>
      <c r="H39" s="209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9" t="s">
        <v>27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28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29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30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ht="12.75">
      <c r="A44" s="219" t="s">
        <v>31</v>
      </c>
      <c r="B44" s="220"/>
      <c r="C44" s="220"/>
      <c r="D44" s="220"/>
      <c r="E44" s="220"/>
      <c r="F44" s="220"/>
      <c r="G44" s="220"/>
      <c r="H44" s="220"/>
      <c r="I44" s="1">
        <v>36</v>
      </c>
      <c r="J44" s="5"/>
      <c r="K44" s="7"/>
    </row>
    <row r="45" spans="1:11" ht="12.75">
      <c r="A45" s="208" t="s">
        <v>139</v>
      </c>
      <c r="B45" s="209"/>
      <c r="C45" s="209"/>
      <c r="D45" s="209"/>
      <c r="E45" s="209"/>
      <c r="F45" s="209"/>
      <c r="G45" s="209"/>
      <c r="H45" s="209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8" t="s">
        <v>152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8" t="s">
        <v>153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8" t="s">
        <v>140</v>
      </c>
      <c r="B48" s="209"/>
      <c r="C48" s="209"/>
      <c r="D48" s="209"/>
      <c r="E48" s="209"/>
      <c r="F48" s="209"/>
      <c r="G48" s="209"/>
      <c r="H48" s="209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13</v>
      </c>
      <c r="B49" s="209"/>
      <c r="C49" s="209"/>
      <c r="D49" s="209"/>
      <c r="E49" s="209"/>
      <c r="F49" s="209"/>
      <c r="G49" s="209"/>
      <c r="H49" s="209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151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165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166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22" t="s">
        <v>167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L14" sqref="L14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7" width="9.140625" style="75" customWidth="1"/>
    <col min="8" max="8" width="7.57421875" style="75" customWidth="1"/>
    <col min="9" max="9" width="9.140625" style="75" customWidth="1"/>
    <col min="10" max="11" width="10.8515625" style="75" bestFit="1" customWidth="1"/>
    <col min="12" max="12" width="13.421875" style="75" customWidth="1"/>
    <col min="13" max="16384" width="9.140625" style="75" customWidth="1"/>
  </cols>
  <sheetData>
    <row r="1" spans="1:12" ht="12.75">
      <c r="A1" s="294" t="s">
        <v>267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74"/>
    </row>
    <row r="2" spans="1:12" ht="15">
      <c r="A2" s="42"/>
      <c r="B2" s="73"/>
      <c r="C2" s="304" t="s">
        <v>268</v>
      </c>
      <c r="D2" s="304"/>
      <c r="E2" s="129" t="s">
        <v>336</v>
      </c>
      <c r="F2" s="43" t="s">
        <v>236</v>
      </c>
      <c r="G2" s="305" t="s">
        <v>339</v>
      </c>
      <c r="H2" s="306"/>
      <c r="I2" s="73"/>
      <c r="J2" s="73"/>
      <c r="K2" s="73"/>
      <c r="L2" s="76"/>
    </row>
    <row r="3" spans="1:11" ht="22.5">
      <c r="A3" s="307" t="s">
        <v>50</v>
      </c>
      <c r="B3" s="307"/>
      <c r="C3" s="307"/>
      <c r="D3" s="307"/>
      <c r="E3" s="307"/>
      <c r="F3" s="307"/>
      <c r="G3" s="307"/>
      <c r="H3" s="307"/>
      <c r="I3" s="79" t="s">
        <v>291</v>
      </c>
      <c r="J3" s="80" t="s">
        <v>141</v>
      </c>
      <c r="K3" s="80" t="s">
        <v>142</v>
      </c>
    </row>
    <row r="4" spans="1:11" ht="12.75">
      <c r="A4" s="308">
        <v>1</v>
      </c>
      <c r="B4" s="308"/>
      <c r="C4" s="308"/>
      <c r="D4" s="308"/>
      <c r="E4" s="308"/>
      <c r="F4" s="308"/>
      <c r="G4" s="308"/>
      <c r="H4" s="308"/>
      <c r="I4" s="82">
        <v>2</v>
      </c>
      <c r="J4" s="81" t="s">
        <v>269</v>
      </c>
      <c r="K4" s="81" t="s">
        <v>270</v>
      </c>
    </row>
    <row r="5" spans="1:11" ht="12.75">
      <c r="A5" s="296" t="s">
        <v>271</v>
      </c>
      <c r="B5" s="297"/>
      <c r="C5" s="297"/>
      <c r="D5" s="297"/>
      <c r="E5" s="297"/>
      <c r="F5" s="297"/>
      <c r="G5" s="297"/>
      <c r="H5" s="297"/>
      <c r="I5" s="44">
        <v>1</v>
      </c>
      <c r="J5" s="6">
        <f>+Bilanca!J70</f>
        <v>1672021210</v>
      </c>
      <c r="K5" s="6">
        <f>+Bilanca!K70</f>
        <v>1672021210</v>
      </c>
    </row>
    <row r="6" spans="1:11" ht="12.75">
      <c r="A6" s="296" t="s">
        <v>272</v>
      </c>
      <c r="B6" s="297"/>
      <c r="C6" s="297"/>
      <c r="D6" s="297"/>
      <c r="E6" s="297"/>
      <c r="F6" s="297"/>
      <c r="G6" s="297"/>
      <c r="H6" s="297"/>
      <c r="I6" s="44">
        <v>2</v>
      </c>
      <c r="J6" s="7">
        <f>+Bilanca!J71</f>
        <v>2204690</v>
      </c>
      <c r="K6" s="7">
        <f>+Bilanca!K71</f>
        <v>3602906</v>
      </c>
    </row>
    <row r="7" spans="1:11" ht="12.75">
      <c r="A7" s="296" t="s">
        <v>273</v>
      </c>
      <c r="B7" s="297"/>
      <c r="C7" s="297"/>
      <c r="D7" s="297"/>
      <c r="E7" s="297"/>
      <c r="F7" s="297"/>
      <c r="G7" s="297"/>
      <c r="H7" s="297"/>
      <c r="I7" s="44">
        <v>3</v>
      </c>
      <c r="J7" s="7">
        <f>+Bilanca!J72</f>
        <v>84401862</v>
      </c>
      <c r="K7" s="7">
        <f>+Bilanca!K72</f>
        <v>102055847</v>
      </c>
    </row>
    <row r="8" spans="1:11" ht="12.75">
      <c r="A8" s="296" t="s">
        <v>274</v>
      </c>
      <c r="B8" s="297"/>
      <c r="C8" s="297"/>
      <c r="D8" s="297"/>
      <c r="E8" s="297"/>
      <c r="F8" s="297"/>
      <c r="G8" s="297"/>
      <c r="H8" s="297"/>
      <c r="I8" s="44">
        <v>4</v>
      </c>
      <c r="J8" s="7">
        <f>+Bilanca!J79</f>
        <v>228523684</v>
      </c>
      <c r="K8" s="7">
        <f>+Bilanca!K79</f>
        <v>385175162</v>
      </c>
    </row>
    <row r="9" spans="1:11" ht="12.75">
      <c r="A9" s="296" t="s">
        <v>275</v>
      </c>
      <c r="B9" s="297"/>
      <c r="C9" s="297"/>
      <c r="D9" s="297"/>
      <c r="E9" s="297"/>
      <c r="F9" s="297"/>
      <c r="G9" s="297"/>
      <c r="H9" s="297"/>
      <c r="I9" s="44">
        <v>5</v>
      </c>
      <c r="J9" s="7">
        <f>+Bilanca!J82</f>
        <v>336657721</v>
      </c>
      <c r="K9" s="7">
        <f>+Bilanca!K82</f>
        <v>231979074</v>
      </c>
    </row>
    <row r="10" spans="1:11" ht="12.75">
      <c r="A10" s="296" t="s">
        <v>276</v>
      </c>
      <c r="B10" s="297"/>
      <c r="C10" s="297"/>
      <c r="D10" s="297"/>
      <c r="E10" s="297"/>
      <c r="F10" s="297"/>
      <c r="G10" s="297"/>
      <c r="H10" s="297"/>
      <c r="I10" s="44">
        <v>6</v>
      </c>
      <c r="J10" s="7"/>
      <c r="K10" s="46"/>
    </row>
    <row r="11" spans="1:11" ht="12.75">
      <c r="A11" s="296" t="s">
        <v>277</v>
      </c>
      <c r="B11" s="297"/>
      <c r="C11" s="297"/>
      <c r="D11" s="297"/>
      <c r="E11" s="297"/>
      <c r="F11" s="297"/>
      <c r="G11" s="297"/>
      <c r="H11" s="297"/>
      <c r="I11" s="44">
        <v>7</v>
      </c>
      <c r="J11" s="7"/>
      <c r="K11" s="46"/>
    </row>
    <row r="12" spans="1:12" ht="12.75">
      <c r="A12" s="296" t="s">
        <v>278</v>
      </c>
      <c r="B12" s="297"/>
      <c r="C12" s="297"/>
      <c r="D12" s="297"/>
      <c r="E12" s="297"/>
      <c r="F12" s="297"/>
      <c r="G12" s="297"/>
      <c r="H12" s="297"/>
      <c r="I12" s="44">
        <v>8</v>
      </c>
      <c r="J12" s="7">
        <f>+Bilanca!J78</f>
        <v>273313</v>
      </c>
      <c r="K12" s="7">
        <f>+Bilanca!K78</f>
        <v>634097</v>
      </c>
      <c r="L12" s="124"/>
    </row>
    <row r="13" spans="1:11" ht="12.75">
      <c r="A13" s="296" t="s">
        <v>279</v>
      </c>
      <c r="B13" s="297"/>
      <c r="C13" s="297"/>
      <c r="D13" s="297"/>
      <c r="E13" s="297"/>
      <c r="F13" s="297"/>
      <c r="G13" s="297"/>
      <c r="H13" s="297"/>
      <c r="I13" s="44">
        <v>9</v>
      </c>
      <c r="J13" s="7"/>
      <c r="K13" s="46"/>
    </row>
    <row r="14" spans="1:12" ht="12.75">
      <c r="A14" s="298" t="s">
        <v>280</v>
      </c>
      <c r="B14" s="299"/>
      <c r="C14" s="299"/>
      <c r="D14" s="299"/>
      <c r="E14" s="299"/>
      <c r="F14" s="299"/>
      <c r="G14" s="299"/>
      <c r="H14" s="299"/>
      <c r="I14" s="44">
        <v>10</v>
      </c>
      <c r="J14" s="77">
        <f>SUM(J5:J13)</f>
        <v>2324082480</v>
      </c>
      <c r="K14" s="53">
        <f>SUM(K5:K13)</f>
        <v>2395468296</v>
      </c>
      <c r="L14" s="124"/>
    </row>
    <row r="15" spans="1:11" ht="12.75">
      <c r="A15" s="296" t="s">
        <v>281</v>
      </c>
      <c r="B15" s="297"/>
      <c r="C15" s="297"/>
      <c r="D15" s="297"/>
      <c r="E15" s="297"/>
      <c r="F15" s="297"/>
      <c r="G15" s="297"/>
      <c r="H15" s="297"/>
      <c r="I15" s="44">
        <v>11</v>
      </c>
      <c r="J15" s="46"/>
      <c r="K15" s="46"/>
    </row>
    <row r="16" spans="1:11" ht="12.75">
      <c r="A16" s="296" t="s">
        <v>282</v>
      </c>
      <c r="B16" s="297"/>
      <c r="C16" s="297"/>
      <c r="D16" s="297"/>
      <c r="E16" s="297"/>
      <c r="F16" s="297"/>
      <c r="G16" s="297"/>
      <c r="H16" s="297"/>
      <c r="I16" s="44">
        <v>12</v>
      </c>
      <c r="J16" s="46"/>
      <c r="K16" s="46"/>
    </row>
    <row r="17" spans="1:11" ht="12.75">
      <c r="A17" s="296" t="s">
        <v>283</v>
      </c>
      <c r="B17" s="297"/>
      <c r="C17" s="297"/>
      <c r="D17" s="297"/>
      <c r="E17" s="297"/>
      <c r="F17" s="297"/>
      <c r="G17" s="297"/>
      <c r="H17" s="297"/>
      <c r="I17" s="44">
        <v>13</v>
      </c>
      <c r="J17" s="46"/>
      <c r="K17" s="46"/>
    </row>
    <row r="18" spans="1:11" ht="12.75">
      <c r="A18" s="296" t="s">
        <v>284</v>
      </c>
      <c r="B18" s="297"/>
      <c r="C18" s="297"/>
      <c r="D18" s="297"/>
      <c r="E18" s="297"/>
      <c r="F18" s="297"/>
      <c r="G18" s="297"/>
      <c r="H18" s="297"/>
      <c r="I18" s="44">
        <v>14</v>
      </c>
      <c r="J18" s="46"/>
      <c r="K18" s="46"/>
    </row>
    <row r="19" spans="1:11" ht="12.75">
      <c r="A19" s="296" t="s">
        <v>285</v>
      </c>
      <c r="B19" s="297"/>
      <c r="C19" s="297"/>
      <c r="D19" s="297"/>
      <c r="E19" s="297"/>
      <c r="F19" s="297"/>
      <c r="G19" s="297"/>
      <c r="H19" s="297"/>
      <c r="I19" s="44">
        <v>15</v>
      </c>
      <c r="J19" s="46"/>
      <c r="K19" s="46"/>
    </row>
    <row r="20" spans="1:11" ht="12.75">
      <c r="A20" s="296" t="s">
        <v>286</v>
      </c>
      <c r="B20" s="297"/>
      <c r="C20" s="297"/>
      <c r="D20" s="297"/>
      <c r="E20" s="297"/>
      <c r="F20" s="297"/>
      <c r="G20" s="297"/>
      <c r="H20" s="297"/>
      <c r="I20" s="44">
        <v>16</v>
      </c>
      <c r="J20" s="46"/>
      <c r="K20" s="46"/>
    </row>
    <row r="21" spans="1:11" ht="12.75">
      <c r="A21" s="298" t="s">
        <v>287</v>
      </c>
      <c r="B21" s="299"/>
      <c r="C21" s="299"/>
      <c r="D21" s="299"/>
      <c r="E21" s="299"/>
      <c r="F21" s="299"/>
      <c r="G21" s="299"/>
      <c r="H21" s="299"/>
      <c r="I21" s="44">
        <v>17</v>
      </c>
      <c r="J21" s="78"/>
      <c r="K21" s="78"/>
    </row>
    <row r="22" spans="1:11" ht="12.75">
      <c r="A22" s="300"/>
      <c r="B22" s="301"/>
      <c r="C22" s="301"/>
      <c r="D22" s="301"/>
      <c r="E22" s="301"/>
      <c r="F22" s="301"/>
      <c r="G22" s="301"/>
      <c r="H22" s="301"/>
      <c r="I22" s="302"/>
      <c r="J22" s="302"/>
      <c r="K22" s="303"/>
    </row>
    <row r="23" spans="1:11" ht="12.75">
      <c r="A23" s="288" t="s">
        <v>288</v>
      </c>
      <c r="B23" s="289"/>
      <c r="C23" s="289"/>
      <c r="D23" s="289"/>
      <c r="E23" s="289"/>
      <c r="F23" s="289"/>
      <c r="G23" s="289"/>
      <c r="H23" s="289"/>
      <c r="I23" s="47">
        <v>18</v>
      </c>
      <c r="J23" s="45"/>
      <c r="K23" s="45"/>
    </row>
    <row r="24" spans="1:11" ht="17.25" customHeight="1">
      <c r="A24" s="290" t="s">
        <v>289</v>
      </c>
      <c r="B24" s="291"/>
      <c r="C24" s="291"/>
      <c r="D24" s="291"/>
      <c r="E24" s="291"/>
      <c r="F24" s="291"/>
      <c r="G24" s="291"/>
      <c r="H24" s="291"/>
      <c r="I24" s="48">
        <v>19</v>
      </c>
      <c r="J24" s="78"/>
      <c r="K24" s="78"/>
    </row>
    <row r="25" spans="1:11" ht="30" customHeight="1">
      <c r="A25" s="292" t="s">
        <v>290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9" t="s">
        <v>266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0" t="s">
        <v>299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2.75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</row>
    <row r="6" spans="1:10" ht="12.7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0" ht="12.7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</row>
    <row r="8" spans="1:10" ht="12.75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</row>
    <row r="9" spans="1:10" ht="12.7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2.7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Vedran Benčić</cp:lastModifiedBy>
  <cp:lastPrinted>2018-02-22T10:19:47Z</cp:lastPrinted>
  <dcterms:created xsi:type="dcterms:W3CDTF">2008-10-17T11:51:54Z</dcterms:created>
  <dcterms:modified xsi:type="dcterms:W3CDTF">2018-02-22T10:19:49Z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